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updateLinks="never" codeName="ThisWorkbook" defaultThemeVersion="166925"/>
  <mc:AlternateContent xmlns:mc="http://schemas.openxmlformats.org/markup-compatibility/2006">
    <mc:Choice Requires="x15">
      <x15ac:absPath xmlns:x15ac="http://schemas.microsoft.com/office/spreadsheetml/2010/11/ac" url="L:\06_daten\09_excel-kennzahlenbögen\15_excel-kb auditjahr 2026\organe\haez\"/>
    </mc:Choice>
  </mc:AlternateContent>
  <xr:revisionPtr revIDLastSave="0" documentId="13_ncr:1_{3BA0B550-2EAC-47CC-911B-F8135A409EBB}" xr6:coauthVersionLast="47" xr6:coauthVersionMax="47" xr10:uidLastSave="{00000000-0000-0000-0000-000000000000}"/>
  <workbookProtection workbookAlgorithmName="SHA-512" workbookHashValue="XraajeXKxkCG52QhkyArNt37AkLgP7zNmjkIMozhNa1yg420/lzQDWRo8R+1xWx8hP52f6+9gR/b5zYqfst0vw==" workbookSaltValue="PHsgz42x2cBBr0roq+0fzQ==" workbookSpinCount="100000" lockStructure="1"/>
  <bookViews>
    <workbookView xWindow="28680" yWindow="1320" windowWidth="29040" windowHeight="15840" tabRatio="898" xr2:uid="{00000000-000D-0000-FFFF-FFFF00000000}"/>
  </bookViews>
  <sheets>
    <sheet name="Basisdaten" sheetId="2" r:id="rId1"/>
    <sheet name="Datenquelle" sheetId="13" state="hidden" r:id="rId2"/>
    <sheet name="HilfstabelleB" sheetId="8" state="hidden" r:id="rId3"/>
    <sheet name="HilfstabelleSD" sheetId="10" state="hidden" r:id="rId4"/>
    <sheet name="ICD-Liste" sheetId="14" r:id="rId5"/>
    <sheet name="Studien" sheetId="15" r:id="rId6"/>
    <sheet name="HilfstabelleStudien" sheetId="16" state="hidden" r:id="rId7"/>
    <sheet name="Kennzahlenbogen_(KB)" sheetId="3" r:id="rId8"/>
    <sheet name="HilfstabelleKB" sheetId="9" state="hidden" r:id="rId9"/>
    <sheet name="Berechnung1" sheetId="6" state="hidden" r:id="rId10"/>
    <sheet name="Datendefizite_KB" sheetId="4" r:id="rId11"/>
    <sheet name="Hilfstabelle DatendefKB" sheetId="12" state="hidden" r:id="rId12"/>
  </sheets>
  <definedNames>
    <definedName name="_xlnm._FilterDatabase" localSheetId="1" hidden="1">Datenquelle!$A$71:$IV$225</definedName>
    <definedName name="_xlnm._FilterDatabase" localSheetId="4" hidden="1">'ICD-Liste'!$A$7:$D$7</definedName>
    <definedName name="KrebsregisterZusammenarbeit">Datenquelle!$B$61:$B$65</definedName>
    <definedName name="myItem" localSheetId="1">OFFSET([0]!myItemList,0,0,COUNTA([0]!myItemList),1)</definedName>
    <definedName name="myItem" localSheetId="6">OFFSET([0]!myItemList,0,0,COUNTA([0]!myItemList),1)</definedName>
    <definedName name="myItem" localSheetId="4">OFFSET(myItemList,0,0,COUNTA(myItemList),1)</definedName>
    <definedName name="myItem">OFFSET(myItemList,0,0,COUNTA(myItemList),1)</definedName>
    <definedName name="OncoBox" localSheetId="1">Datenquelle!$B$57:$B$58</definedName>
    <definedName name="_xlnm.Print_Area" localSheetId="0">Basisdaten!$B$1:$H$44</definedName>
    <definedName name="_xlnm.Print_Area" localSheetId="10">OFFSET(Datendefizite_KB!$A$1,0,0,SUMPRODUCT((Datendefizite_KB!$A$14:$A$30&lt;&gt;"")+0)+13,11)</definedName>
    <definedName name="_xlnm.Print_Area" localSheetId="4">'ICD-Liste'!$B$1:$C$139</definedName>
    <definedName name="_xlnm.Print_Area" localSheetId="7">'Kennzahlenbogen_(KB)'!$B$1:$R$71</definedName>
    <definedName name="_xlnm.Print_Area" localSheetId="5">Studien!$A$1:$E$110</definedName>
    <definedName name="_xlnm.Print_Titles" localSheetId="10">Datendefizite_KB!$12:$13</definedName>
    <definedName name="_xlnm.Print_Titles" localSheetId="11">'Hilfstabelle DatendefKB'!$1:$1</definedName>
    <definedName name="_xlnm.Print_Titles" localSheetId="4">'ICD-Liste'!$1:$5</definedName>
    <definedName name="_xlnm.Print_Titles" localSheetId="7">'Kennzahlenbogen_(KB)'!$6:$7</definedName>
    <definedName name="Tumordokumentation">Datenquelle!$B$1:$B$53</definedName>
    <definedName name="ZentrumRegNr">Datenquelle!$A$72:$A$225</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 i="15" l="1"/>
  <c r="J12" i="15"/>
  <c r="K12" i="15" s="1"/>
  <c r="D3" i="16" s="1"/>
  <c r="I13" i="15"/>
  <c r="J13" i="15"/>
  <c r="I14" i="15"/>
  <c r="J14" i="15"/>
  <c r="K14" i="15"/>
  <c r="B5" i="16" s="1"/>
  <c r="I15" i="15"/>
  <c r="J15" i="15"/>
  <c r="I16" i="15"/>
  <c r="K16" i="15" s="1"/>
  <c r="J16" i="15"/>
  <c r="I17" i="15"/>
  <c r="J17" i="15"/>
  <c r="K17" i="15"/>
  <c r="I18" i="15"/>
  <c r="J18" i="15"/>
  <c r="I19" i="15"/>
  <c r="J19" i="15"/>
  <c r="I20" i="15"/>
  <c r="J20" i="15"/>
  <c r="I21" i="15"/>
  <c r="K21" i="15" s="1"/>
  <c r="B12" i="16" s="1"/>
  <c r="J21" i="15"/>
  <c r="I22" i="15"/>
  <c r="J22" i="15"/>
  <c r="I23" i="15"/>
  <c r="K23" i="15" s="1"/>
  <c r="J23" i="15"/>
  <c r="I24" i="15"/>
  <c r="K24" i="15" s="1"/>
  <c r="J24" i="15"/>
  <c r="I25" i="15"/>
  <c r="J25" i="15"/>
  <c r="I26" i="15"/>
  <c r="J26" i="15"/>
  <c r="I27" i="15"/>
  <c r="J27" i="15"/>
  <c r="I28" i="15"/>
  <c r="K28" i="15" s="1"/>
  <c r="J28" i="15"/>
  <c r="I29" i="15"/>
  <c r="K29" i="15" s="1"/>
  <c r="D20" i="16" s="1"/>
  <c r="J29" i="15"/>
  <c r="I30" i="15"/>
  <c r="J30" i="15"/>
  <c r="I31" i="15"/>
  <c r="K31" i="15" s="1"/>
  <c r="A22" i="16" s="1"/>
  <c r="J31" i="15"/>
  <c r="I32" i="15"/>
  <c r="K32" i="15" s="1"/>
  <c r="J32" i="15"/>
  <c r="I33" i="15"/>
  <c r="J33" i="15"/>
  <c r="I34" i="15"/>
  <c r="K34" i="15" s="1"/>
  <c r="B25" i="16" s="1"/>
  <c r="J34" i="15"/>
  <c r="I35" i="15"/>
  <c r="J35" i="15"/>
  <c r="I36" i="15"/>
  <c r="J36" i="15"/>
  <c r="K36" i="15"/>
  <c r="I37" i="15"/>
  <c r="J37" i="15"/>
  <c r="I38" i="15"/>
  <c r="J38" i="15"/>
  <c r="I39" i="15"/>
  <c r="K39" i="15" s="1"/>
  <c r="D30" i="16" s="1"/>
  <c r="J39" i="15"/>
  <c r="I40" i="15"/>
  <c r="J40" i="15"/>
  <c r="I41" i="15"/>
  <c r="J41" i="15"/>
  <c r="K41" i="15"/>
  <c r="B32" i="16" s="1"/>
  <c r="I42" i="15"/>
  <c r="J42" i="15"/>
  <c r="I43" i="15"/>
  <c r="J43" i="15"/>
  <c r="I44" i="15"/>
  <c r="K44" i="15" s="1"/>
  <c r="J44" i="15"/>
  <c r="I45" i="15"/>
  <c r="J45" i="15"/>
  <c r="I46" i="15"/>
  <c r="K46" i="15" s="1"/>
  <c r="J46" i="15"/>
  <c r="I47" i="15"/>
  <c r="K47" i="15" s="1"/>
  <c r="D38" i="16" s="1"/>
  <c r="J47" i="15"/>
  <c r="I48" i="15"/>
  <c r="J48" i="15"/>
  <c r="K48" i="15"/>
  <c r="I49" i="15"/>
  <c r="J49" i="15"/>
  <c r="K49" i="15"/>
  <c r="D40" i="16" s="1"/>
  <c r="I50" i="15"/>
  <c r="K50" i="15" s="1"/>
  <c r="E41" i="16" s="1"/>
  <c r="J50" i="15"/>
  <c r="I51" i="15"/>
  <c r="J51" i="15"/>
  <c r="I52" i="15"/>
  <c r="J52" i="15"/>
  <c r="I53" i="15"/>
  <c r="J53" i="15"/>
  <c r="I54" i="15"/>
  <c r="J54" i="15"/>
  <c r="K54" i="15"/>
  <c r="E45" i="16" s="1"/>
  <c r="I55" i="15"/>
  <c r="J55" i="15"/>
  <c r="I56" i="15"/>
  <c r="J56" i="15"/>
  <c r="K56" i="15"/>
  <c r="I57" i="15"/>
  <c r="J57" i="15"/>
  <c r="I58" i="15"/>
  <c r="J58" i="15"/>
  <c r="I59" i="15"/>
  <c r="J59" i="15"/>
  <c r="K59" i="15"/>
  <c r="D50" i="16" s="1"/>
  <c r="I60" i="15"/>
  <c r="J60" i="15"/>
  <c r="I61" i="15"/>
  <c r="J61" i="15"/>
  <c r="I62" i="15"/>
  <c r="J62" i="15"/>
  <c r="I63" i="15"/>
  <c r="J63" i="15"/>
  <c r="K63" i="15"/>
  <c r="A54" i="16" s="1"/>
  <c r="I64" i="15"/>
  <c r="J64" i="15"/>
  <c r="K64" i="15"/>
  <c r="I65" i="15"/>
  <c r="J65" i="15"/>
  <c r="I66" i="15"/>
  <c r="J66" i="15"/>
  <c r="K66" i="15"/>
  <c r="A57" i="16" s="1"/>
  <c r="I67" i="15"/>
  <c r="J67" i="15"/>
  <c r="K67" i="15"/>
  <c r="D58" i="16" s="1"/>
  <c r="I68" i="15"/>
  <c r="K68" i="15" s="1"/>
  <c r="J68" i="15"/>
  <c r="I69" i="15"/>
  <c r="K69" i="15" s="1"/>
  <c r="D60" i="16" s="1"/>
  <c r="J69" i="15"/>
  <c r="I70" i="15"/>
  <c r="J70" i="15"/>
  <c r="K70" i="15"/>
  <c r="I71" i="15"/>
  <c r="J71" i="15"/>
  <c r="K71" i="15"/>
  <c r="I72" i="15"/>
  <c r="K72" i="15" s="1"/>
  <c r="J72" i="15"/>
  <c r="I73" i="15"/>
  <c r="J73" i="15"/>
  <c r="I74" i="15"/>
  <c r="J74" i="15"/>
  <c r="K74" i="15"/>
  <c r="A65" i="16" s="1"/>
  <c r="I75" i="15"/>
  <c r="J75" i="15"/>
  <c r="I76" i="15"/>
  <c r="J76" i="15"/>
  <c r="K76" i="15"/>
  <c r="I77" i="15"/>
  <c r="J77" i="15"/>
  <c r="K77" i="15"/>
  <c r="I78" i="15"/>
  <c r="J78" i="15"/>
  <c r="I79" i="15"/>
  <c r="J79" i="15"/>
  <c r="K79" i="15"/>
  <c r="D70" i="16" s="1"/>
  <c r="I80" i="15"/>
  <c r="J80" i="15"/>
  <c r="I81" i="15"/>
  <c r="J81" i="15"/>
  <c r="I82" i="15"/>
  <c r="J82" i="15"/>
  <c r="I83" i="15"/>
  <c r="K83" i="15" s="1"/>
  <c r="B74" i="16" s="1"/>
  <c r="J83" i="15"/>
  <c r="I84" i="15"/>
  <c r="J84" i="15"/>
  <c r="K84" i="15"/>
  <c r="I85" i="15"/>
  <c r="J85" i="15"/>
  <c r="I86" i="15"/>
  <c r="K86" i="15" s="1"/>
  <c r="J86" i="15"/>
  <c r="I87" i="15"/>
  <c r="J87" i="15"/>
  <c r="K87" i="15"/>
  <c r="D78" i="16" s="1"/>
  <c r="I88" i="15"/>
  <c r="J88" i="15"/>
  <c r="K88" i="15"/>
  <c r="I89" i="15"/>
  <c r="K89" i="15" s="1"/>
  <c r="C80" i="16" s="1"/>
  <c r="J89" i="15"/>
  <c r="I90" i="15"/>
  <c r="K90" i="15" s="1"/>
  <c r="B81" i="16" s="1"/>
  <c r="J90" i="15"/>
  <c r="I91" i="15"/>
  <c r="J91" i="15"/>
  <c r="K91" i="15"/>
  <c r="A82" i="16" s="1"/>
  <c r="I92" i="15"/>
  <c r="J92" i="15"/>
  <c r="K92" i="15"/>
  <c r="C83" i="16" s="1"/>
  <c r="I93" i="15"/>
  <c r="J93" i="15"/>
  <c r="I94" i="15"/>
  <c r="J94" i="15"/>
  <c r="K94" i="15"/>
  <c r="I95" i="15"/>
  <c r="J95" i="15"/>
  <c r="I96" i="15"/>
  <c r="J96" i="15"/>
  <c r="I97" i="15"/>
  <c r="J97" i="15"/>
  <c r="I98" i="15"/>
  <c r="J98" i="15"/>
  <c r="I99" i="15"/>
  <c r="J99" i="15"/>
  <c r="K99" i="15"/>
  <c r="D90" i="16" s="1"/>
  <c r="I100" i="15"/>
  <c r="J100" i="15"/>
  <c r="I101" i="15"/>
  <c r="J101" i="15"/>
  <c r="K101" i="15"/>
  <c r="I102" i="15"/>
  <c r="J102" i="15"/>
  <c r="I103" i="15"/>
  <c r="K103" i="15" s="1"/>
  <c r="J103" i="15"/>
  <c r="I104" i="15"/>
  <c r="J104" i="15"/>
  <c r="I105" i="15"/>
  <c r="J105" i="15"/>
  <c r="I106" i="15"/>
  <c r="J106" i="15"/>
  <c r="K106" i="15"/>
  <c r="C97" i="16" s="1"/>
  <c r="I107" i="15"/>
  <c r="J107" i="15"/>
  <c r="K107" i="15"/>
  <c r="D98" i="16" s="1"/>
  <c r="I108" i="15"/>
  <c r="K108" i="15" s="1"/>
  <c r="J108" i="15"/>
  <c r="I109" i="15"/>
  <c r="K109" i="15" s="1"/>
  <c r="B100" i="16" s="1"/>
  <c r="J109" i="15"/>
  <c r="I110" i="15"/>
  <c r="J110" i="15"/>
  <c r="K110" i="15"/>
  <c r="B1" i="16"/>
  <c r="A1" i="16"/>
  <c r="U45" i="3"/>
  <c r="B23" i="16" l="1"/>
  <c r="C23" i="16"/>
  <c r="D23" i="16"/>
  <c r="E23" i="16"/>
  <c r="E37" i="16"/>
  <c r="B37" i="16"/>
  <c r="A37" i="16"/>
  <c r="C37" i="16"/>
  <c r="D37" i="16"/>
  <c r="K96" i="15"/>
  <c r="B87" i="16" s="1"/>
  <c r="K81" i="15"/>
  <c r="A72" i="16" s="1"/>
  <c r="K104" i="15"/>
  <c r="K57" i="15"/>
  <c r="C48" i="16" s="1"/>
  <c r="K52" i="15"/>
  <c r="E43" i="16" s="1"/>
  <c r="K19" i="15"/>
  <c r="A10" i="16" s="1"/>
  <c r="K26" i="15"/>
  <c r="C22" i="16"/>
  <c r="B83" i="16"/>
  <c r="A83" i="16"/>
  <c r="B82" i="16"/>
  <c r="E3" i="16"/>
  <c r="C3" i="16"/>
  <c r="B3" i="16"/>
  <c r="A3" i="16"/>
  <c r="C90" i="16"/>
  <c r="D41" i="16"/>
  <c r="D83" i="16"/>
  <c r="C70" i="16"/>
  <c r="B70" i="16"/>
  <c r="A70" i="16"/>
  <c r="C98" i="16"/>
  <c r="E65" i="16"/>
  <c r="D65" i="16"/>
  <c r="B97" i="16"/>
  <c r="C57" i="16"/>
  <c r="A97" i="16"/>
  <c r="C32" i="16"/>
  <c r="B63" i="16"/>
  <c r="A23" i="16"/>
  <c r="A58" i="16"/>
  <c r="A94" i="16"/>
  <c r="B57" i="16"/>
  <c r="C50" i="16"/>
  <c r="A30" i="16"/>
  <c r="A14" i="16"/>
  <c r="B50" i="16"/>
  <c r="A77" i="16"/>
  <c r="A50" i="16"/>
  <c r="C92" i="16"/>
  <c r="D45" i="16"/>
  <c r="E81" i="16"/>
  <c r="C38" i="16"/>
  <c r="E83" i="16"/>
  <c r="B45" i="16"/>
  <c r="D81" i="16"/>
  <c r="B38" i="16"/>
  <c r="D12" i="16"/>
  <c r="C81" i="16"/>
  <c r="A38" i="16"/>
  <c r="D97" i="16"/>
  <c r="B65" i="16"/>
  <c r="C58" i="16"/>
  <c r="B58" i="16"/>
  <c r="C101" i="16"/>
  <c r="B85" i="16"/>
  <c r="C25" i="16"/>
  <c r="A25" i="16"/>
  <c r="C65" i="16"/>
  <c r="D25" i="16"/>
  <c r="D10" i="16"/>
  <c r="E10" i="16"/>
  <c r="B94" i="16"/>
  <c r="C41" i="16"/>
  <c r="A79" i="16"/>
  <c r="E78" i="16"/>
  <c r="E63" i="16"/>
  <c r="E30" i="16"/>
  <c r="D63" i="16"/>
  <c r="B61" i="16"/>
  <c r="A78" i="16"/>
  <c r="E77" i="16"/>
  <c r="D32" i="16"/>
  <c r="B101" i="16"/>
  <c r="D85" i="16"/>
  <c r="C74" i="16"/>
  <c r="B30" i="16"/>
  <c r="A59" i="16"/>
  <c r="A32" i="16"/>
  <c r="D92" i="16"/>
  <c r="C78" i="16"/>
  <c r="E38" i="16"/>
  <c r="B78" i="16"/>
  <c r="E90" i="16"/>
  <c r="A63" i="16"/>
  <c r="A5" i="16"/>
  <c r="E85" i="16"/>
  <c r="D77" i="16"/>
  <c r="A45" i="16"/>
  <c r="K37" i="15"/>
  <c r="A28" i="16" s="1"/>
  <c r="A12" i="16"/>
  <c r="E57" i="16"/>
  <c r="C27" i="16"/>
  <c r="K42" i="15"/>
  <c r="B33" i="16" s="1"/>
  <c r="C94" i="16"/>
  <c r="A100" i="16"/>
  <c r="E70" i="16"/>
  <c r="K93" i="15"/>
  <c r="B84" i="16" s="1"/>
  <c r="A62" i="16"/>
  <c r="A39" i="16"/>
  <c r="B54" i="16"/>
  <c r="B14" i="16"/>
  <c r="C63" i="16"/>
  <c r="B90" i="16"/>
  <c r="K62" i="15"/>
  <c r="A53" i="16" s="1"/>
  <c r="A90" i="16"/>
  <c r="C77" i="16"/>
  <c r="C85" i="16"/>
  <c r="B77" i="16"/>
  <c r="K97" i="15"/>
  <c r="B88" i="16" s="1"/>
  <c r="E97" i="16"/>
  <c r="A85" i="16"/>
  <c r="D57" i="16"/>
  <c r="E25" i="16"/>
  <c r="C10" i="16"/>
  <c r="A80" i="16"/>
  <c r="K82" i="15"/>
  <c r="C73" i="16" s="1"/>
  <c r="E50" i="16"/>
  <c r="K51" i="15"/>
  <c r="A42" i="16" s="1"/>
  <c r="K43" i="15"/>
  <c r="C34" i="16" s="1"/>
  <c r="A19" i="16"/>
  <c r="K73" i="15"/>
  <c r="E64" i="16" s="1"/>
  <c r="E101" i="16"/>
  <c r="A40" i="16"/>
  <c r="K33" i="15"/>
  <c r="B24" i="16" s="1"/>
  <c r="K102" i="15"/>
  <c r="C93" i="16" s="1"/>
  <c r="A92" i="16"/>
  <c r="A99" i="16"/>
  <c r="C45" i="16"/>
  <c r="E98" i="16"/>
  <c r="A60" i="16"/>
  <c r="K53" i="15"/>
  <c r="E44" i="16" s="1"/>
  <c r="K22" i="15"/>
  <c r="B13" i="16" s="1"/>
  <c r="A20" i="16"/>
  <c r="C30" i="16"/>
  <c r="B98" i="16"/>
  <c r="A98" i="16"/>
  <c r="C12" i="16"/>
  <c r="D72" i="16"/>
  <c r="E58" i="16"/>
  <c r="K27" i="15"/>
  <c r="D18" i="16" s="1"/>
  <c r="B62" i="16"/>
  <c r="K85" i="15"/>
  <c r="C76" i="16" s="1"/>
  <c r="D54" i="16"/>
  <c r="B22" i="16"/>
  <c r="A15" i="16"/>
  <c r="B15" i="16"/>
  <c r="C15" i="16"/>
  <c r="D15" i="16"/>
  <c r="E15" i="16"/>
  <c r="A67" i="16"/>
  <c r="D22" i="16"/>
  <c r="E22" i="16"/>
  <c r="B7" i="16"/>
  <c r="K38" i="15"/>
  <c r="C29" i="16" s="1"/>
  <c r="B29" i="16"/>
  <c r="A29" i="16"/>
  <c r="K30" i="15"/>
  <c r="E21" i="16" s="1"/>
  <c r="K105" i="15"/>
  <c r="D96" i="16" s="1"/>
  <c r="A81" i="16"/>
  <c r="D74" i="16"/>
  <c r="D14" i="16"/>
  <c r="A17" i="16"/>
  <c r="B17" i="16"/>
  <c r="D61" i="16"/>
  <c r="E61" i="16"/>
  <c r="B55" i="16"/>
  <c r="A55" i="16"/>
  <c r="C55" i="16"/>
  <c r="D55" i="16"/>
  <c r="E55" i="16"/>
  <c r="K98" i="15"/>
  <c r="A89" i="16"/>
  <c r="K45" i="15"/>
  <c r="D36" i="16" s="1"/>
  <c r="A95" i="16"/>
  <c r="C95" i="16"/>
  <c r="B95" i="16"/>
  <c r="D95" i="16"/>
  <c r="E95" i="16"/>
  <c r="C47" i="16"/>
  <c r="D8" i="16"/>
  <c r="A8" i="16"/>
  <c r="B8" i="16"/>
  <c r="C8" i="16"/>
  <c r="E8" i="16"/>
  <c r="A75" i="16"/>
  <c r="C75" i="16"/>
  <c r="B75" i="16"/>
  <c r="D75" i="16"/>
  <c r="E75" i="16"/>
  <c r="K78" i="15"/>
  <c r="C69" i="16" s="1"/>
  <c r="K18" i="15"/>
  <c r="E9" i="16" s="1"/>
  <c r="A9" i="16"/>
  <c r="A74" i="16"/>
  <c r="K58" i="15"/>
  <c r="A49" i="16" s="1"/>
  <c r="C17" i="16"/>
  <c r="A101" i="16"/>
  <c r="D94" i="16"/>
  <c r="D62" i="16"/>
  <c r="E62" i="16"/>
  <c r="A61" i="16"/>
  <c r="D68" i="16"/>
  <c r="A68" i="16"/>
  <c r="B68" i="16"/>
  <c r="C68" i="16"/>
  <c r="E68" i="16"/>
  <c r="E17" i="16"/>
  <c r="C14" i="16"/>
  <c r="B41" i="16"/>
  <c r="A41" i="16"/>
  <c r="C62" i="16"/>
  <c r="K25" i="15"/>
  <c r="D16" i="16" s="1"/>
  <c r="C61" i="16"/>
  <c r="D82" i="16"/>
  <c r="E82" i="16"/>
  <c r="A35" i="16"/>
  <c r="C35" i="16"/>
  <c r="B35" i="16"/>
  <c r="D35" i="16"/>
  <c r="E35" i="16"/>
  <c r="D17" i="16"/>
  <c r="C54" i="16"/>
  <c r="D101" i="16"/>
  <c r="C82" i="16"/>
  <c r="K65" i="15"/>
  <c r="E56" i="16" s="1"/>
  <c r="D48" i="16"/>
  <c r="A48" i="16"/>
  <c r="B48" i="16"/>
  <c r="E48" i="16"/>
  <c r="E100" i="16"/>
  <c r="E92" i="16"/>
  <c r="E80" i="16"/>
  <c r="E60" i="16"/>
  <c r="E40" i="16"/>
  <c r="E32" i="16"/>
  <c r="E20" i="16"/>
  <c r="E12" i="16"/>
  <c r="K95" i="15"/>
  <c r="K75" i="15"/>
  <c r="E66" i="16" s="1"/>
  <c r="K55" i="15"/>
  <c r="D46" i="16" s="1"/>
  <c r="K35" i="15"/>
  <c r="D26" i="16" s="1"/>
  <c r="K15" i="15"/>
  <c r="D6" i="16" s="1"/>
  <c r="D100" i="16"/>
  <c r="D80" i="16"/>
  <c r="C100" i="16"/>
  <c r="C60" i="16"/>
  <c r="K61" i="15"/>
  <c r="A52" i="16" s="1"/>
  <c r="B92" i="16"/>
  <c r="B80" i="16"/>
  <c r="B60" i="16"/>
  <c r="B40" i="16"/>
  <c r="B20" i="16"/>
  <c r="E5" i="16"/>
  <c r="E99" i="16"/>
  <c r="E79" i="16"/>
  <c r="E67" i="16"/>
  <c r="E59" i="16"/>
  <c r="E47" i="16"/>
  <c r="E39" i="16"/>
  <c r="E27" i="16"/>
  <c r="E19" i="16"/>
  <c r="E7" i="16"/>
  <c r="K100" i="15"/>
  <c r="A91" i="16" s="1"/>
  <c r="K80" i="15"/>
  <c r="D71" i="16" s="1"/>
  <c r="K60" i="15"/>
  <c r="E51" i="16" s="1"/>
  <c r="K40" i="15"/>
  <c r="A31" i="16" s="1"/>
  <c r="K20" i="15"/>
  <c r="E11" i="16" s="1"/>
  <c r="C20" i="16"/>
  <c r="D5" i="16"/>
  <c r="D99" i="16"/>
  <c r="D79" i="16"/>
  <c r="D67" i="16"/>
  <c r="D59" i="16"/>
  <c r="D47" i="16"/>
  <c r="D39" i="16"/>
  <c r="D27" i="16"/>
  <c r="D19" i="16"/>
  <c r="D7" i="16"/>
  <c r="K13" i="15"/>
  <c r="E4" i="16" s="1"/>
  <c r="C7" i="16"/>
  <c r="C19" i="16"/>
  <c r="B27" i="16"/>
  <c r="C40" i="16"/>
  <c r="B47" i="16"/>
  <c r="A27" i="16"/>
  <c r="A7" i="16"/>
  <c r="C5" i="16"/>
  <c r="C99" i="16"/>
  <c r="C79" i="16"/>
  <c r="C67" i="16"/>
  <c r="C59" i="16"/>
  <c r="C39" i="16"/>
  <c r="B99" i="16"/>
  <c r="B79" i="16"/>
  <c r="B67" i="16"/>
  <c r="B59" i="16"/>
  <c r="B39" i="16"/>
  <c r="B19" i="16"/>
  <c r="A87" i="16"/>
  <c r="A47" i="16"/>
  <c r="E94" i="16"/>
  <c r="E74" i="16"/>
  <c r="E54" i="16"/>
  <c r="E14" i="16"/>
  <c r="F6" i="10"/>
  <c r="E6" i="10"/>
  <c r="C72" i="16" l="1"/>
  <c r="D87" i="16"/>
  <c r="E72" i="16"/>
  <c r="B43" i="16"/>
  <c r="B72" i="16"/>
  <c r="A43" i="16"/>
  <c r="C87" i="16"/>
  <c r="E87" i="16"/>
  <c r="A36" i="16"/>
  <c r="B10" i="16"/>
  <c r="C43" i="16"/>
  <c r="D43" i="16"/>
  <c r="C56" i="16"/>
  <c r="B56" i="16"/>
  <c r="A56" i="16"/>
  <c r="D56" i="16"/>
  <c r="E91" i="16"/>
  <c r="C84" i="16"/>
  <c r="D91" i="16"/>
  <c r="B52" i="16"/>
  <c r="A34" i="16"/>
  <c r="E84" i="16"/>
  <c r="B76" i="16"/>
  <c r="B93" i="16"/>
  <c r="A76" i="16"/>
  <c r="D76" i="16"/>
  <c r="D93" i="16"/>
  <c r="C16" i="16"/>
  <c r="A16" i="16"/>
  <c r="D29" i="16"/>
  <c r="B16" i="16"/>
  <c r="B36" i="16"/>
  <c r="E24" i="16"/>
  <c r="D9" i="16"/>
  <c r="E6" i="16"/>
  <c r="E26" i="16"/>
  <c r="E52" i="16"/>
  <c r="E46" i="16"/>
  <c r="A88" i="16"/>
  <c r="D88" i="16"/>
  <c r="C88" i="16"/>
  <c r="A18" i="16"/>
  <c r="B64" i="16"/>
  <c r="D33" i="16"/>
  <c r="A33" i="16"/>
  <c r="A64" i="16"/>
  <c r="C64" i="16"/>
  <c r="E18" i="16"/>
  <c r="A93" i="16"/>
  <c r="D64" i="16"/>
  <c r="E28" i="16"/>
  <c r="C18" i="16"/>
  <c r="B28" i="16"/>
  <c r="C24" i="16"/>
  <c r="D28" i="16"/>
  <c r="A24" i="16"/>
  <c r="C28" i="16"/>
  <c r="E93" i="16"/>
  <c r="E16" i="16"/>
  <c r="D24" i="16"/>
  <c r="E36" i="16"/>
  <c r="E76" i="16"/>
  <c r="C36" i="16"/>
  <c r="A96" i="16"/>
  <c r="D34" i="16"/>
  <c r="E73" i="16"/>
  <c r="A84" i="16"/>
  <c r="D73" i="16"/>
  <c r="D84" i="16"/>
  <c r="B18" i="16"/>
  <c r="C13" i="16"/>
  <c r="A13" i="16"/>
  <c r="C44" i="16"/>
  <c r="E33" i="16"/>
  <c r="E13" i="16"/>
  <c r="B69" i="16"/>
  <c r="B34" i="16"/>
  <c r="A73" i="16"/>
  <c r="D44" i="16"/>
  <c r="E42" i="16"/>
  <c r="A44" i="16"/>
  <c r="C33" i="16"/>
  <c r="B73" i="16"/>
  <c r="E71" i="16"/>
  <c r="B9" i="16"/>
  <c r="D42" i="16"/>
  <c r="D13" i="16"/>
  <c r="B44" i="16"/>
  <c r="B42" i="16"/>
  <c r="C42" i="16"/>
  <c r="E88" i="16"/>
  <c r="E96" i="16"/>
  <c r="E34" i="16"/>
  <c r="A69" i="16"/>
  <c r="B96" i="16"/>
  <c r="E53" i="16"/>
  <c r="B53" i="16"/>
  <c r="D53" i="16"/>
  <c r="C53" i="16"/>
  <c r="B86" i="16"/>
  <c r="C86" i="16"/>
  <c r="A86" i="16"/>
  <c r="A21" i="16"/>
  <c r="A4" i="16"/>
  <c r="B4" i="16"/>
  <c r="C4" i="16"/>
  <c r="B91" i="16"/>
  <c r="C91" i="16"/>
  <c r="D4" i="16"/>
  <c r="D52" i="16"/>
  <c r="C52" i="16"/>
  <c r="D86" i="16"/>
  <c r="B89" i="16"/>
  <c r="D89" i="16"/>
  <c r="E89" i="16"/>
  <c r="C89" i="16"/>
  <c r="C9" i="16"/>
  <c r="C11" i="16"/>
  <c r="B11" i="16"/>
  <c r="D11" i="16"/>
  <c r="D21" i="16"/>
  <c r="A71" i="16"/>
  <c r="E69" i="16"/>
  <c r="E86" i="16"/>
  <c r="B31" i="16"/>
  <c r="C31" i="16"/>
  <c r="A11" i="16"/>
  <c r="D66" i="16"/>
  <c r="D51" i="16"/>
  <c r="C6" i="16"/>
  <c r="A6" i="16"/>
  <c r="B6" i="16"/>
  <c r="C96" i="16"/>
  <c r="C21" i="16"/>
  <c r="B21" i="16"/>
  <c r="D31" i="16"/>
  <c r="E31" i="16"/>
  <c r="A26" i="16"/>
  <c r="B26" i="16"/>
  <c r="C26" i="16"/>
  <c r="D49" i="16"/>
  <c r="E49" i="16"/>
  <c r="C49" i="16"/>
  <c r="D69" i="16"/>
  <c r="E29" i="16"/>
  <c r="A66" i="16"/>
  <c r="B66" i="16"/>
  <c r="C66" i="16"/>
  <c r="B51" i="16"/>
  <c r="C51" i="16"/>
  <c r="B71" i="16"/>
  <c r="C71" i="16"/>
  <c r="A51" i="16"/>
  <c r="C46" i="16"/>
  <c r="A46" i="16"/>
  <c r="B46" i="16"/>
  <c r="B49" i="16"/>
  <c r="B23" i="9"/>
  <c r="R41" i="3"/>
  <c r="A2" i="15" l="1"/>
  <c r="J11" i="15"/>
  <c r="I11" i="15"/>
  <c r="K11" i="15" l="1"/>
  <c r="E5" i="15" l="1"/>
  <c r="Q38" i="3" s="1"/>
  <c r="C2" i="16"/>
  <c r="B2" i="16"/>
  <c r="A2" i="16"/>
  <c r="D2" i="16"/>
  <c r="E2" i="16"/>
  <c r="C6" i="10"/>
  <c r="B6" i="10"/>
  <c r="B13" i="9"/>
  <c r="R11" i="3"/>
  <c r="M30" i="6" s="1"/>
  <c r="R14" i="3"/>
  <c r="D6" i="10"/>
  <c r="F41" i="2" l="1"/>
  <c r="D41" i="2"/>
  <c r="U51" i="3" l="1"/>
  <c r="Q55" i="3"/>
  <c r="R53" i="3" s="1"/>
  <c r="Q52" i="3"/>
  <c r="M76" i="6"/>
  <c r="M77" i="6"/>
  <c r="M49" i="6"/>
  <c r="M50" i="6"/>
  <c r="A17" i="12" l="1"/>
  <c r="M72" i="6"/>
  <c r="D4" i="3"/>
  <c r="C17" i="12" l="1"/>
  <c r="F17" i="12"/>
  <c r="L17" i="12"/>
  <c r="M17" i="12"/>
  <c r="H17" i="12"/>
  <c r="J17" i="12"/>
  <c r="E17" i="12"/>
  <c r="I17" i="12"/>
  <c r="K17" i="12"/>
  <c r="D17" i="12"/>
  <c r="G17" i="12"/>
  <c r="U25" i="3"/>
  <c r="U24" i="3"/>
  <c r="U23" i="3"/>
  <c r="U22" i="3"/>
  <c r="Q24" i="3" l="1"/>
  <c r="Q25" i="3" s="1"/>
  <c r="Q27" i="3"/>
  <c r="Q58" i="3"/>
  <c r="R56" i="3" s="1"/>
  <c r="Q21" i="3"/>
  <c r="A18" i="12" l="1"/>
  <c r="M75" i="6"/>
  <c r="R23" i="3"/>
  <c r="M42" i="6" s="1"/>
  <c r="D17" i="9"/>
  <c r="D28" i="9"/>
  <c r="U30" i="3"/>
  <c r="N30" i="6"/>
  <c r="E13" i="9" s="1"/>
  <c r="L30" i="6"/>
  <c r="O30" i="6"/>
  <c r="H13" i="9" s="1"/>
  <c r="G13" i="9"/>
  <c r="F13" i="9"/>
  <c r="B4" i="8"/>
  <c r="C4" i="8"/>
  <c r="F18" i="12" l="1"/>
  <c r="H18" i="12"/>
  <c r="L18" i="12"/>
  <c r="C18" i="12"/>
  <c r="M18" i="12"/>
  <c r="D18" i="12"/>
  <c r="J18" i="12"/>
  <c r="I18" i="12"/>
  <c r="K18" i="12"/>
  <c r="E18" i="12"/>
  <c r="G18" i="12"/>
  <c r="Q39" i="3"/>
  <c r="Q40" i="3" s="1"/>
  <c r="Q33" i="3"/>
  <c r="A3" i="12"/>
  <c r="C3" i="12" s="1"/>
  <c r="R17" i="3"/>
  <c r="M36" i="6" s="1"/>
  <c r="M33" i="6"/>
  <c r="K3" i="12" l="1"/>
  <c r="L3" i="12"/>
  <c r="G3" i="12"/>
  <c r="I3" i="12"/>
  <c r="E3" i="12"/>
  <c r="M3" i="12"/>
  <c r="D3" i="12"/>
  <c r="F3" i="12"/>
  <c r="H3" i="12"/>
  <c r="J3" i="12"/>
  <c r="U42" i="3" l="1"/>
  <c r="O33" i="6"/>
  <c r="O36" i="6"/>
  <c r="O39" i="6"/>
  <c r="O42" i="6"/>
  <c r="O45" i="6"/>
  <c r="O48" i="6"/>
  <c r="O51" i="6"/>
  <c r="O54" i="6"/>
  <c r="O57" i="6"/>
  <c r="O60" i="6"/>
  <c r="O63" i="6"/>
  <c r="O66" i="6"/>
  <c r="O69" i="6"/>
  <c r="O72" i="6"/>
  <c r="O75" i="6"/>
  <c r="M34" i="6"/>
  <c r="M35" i="6"/>
  <c r="M37" i="6"/>
  <c r="M38" i="6"/>
  <c r="M40" i="6"/>
  <c r="M41" i="6"/>
  <c r="M43" i="6"/>
  <c r="M44" i="6"/>
  <c r="M46" i="6"/>
  <c r="M47" i="6"/>
  <c r="M52" i="6"/>
  <c r="M53" i="6"/>
  <c r="M55" i="6"/>
  <c r="M56" i="6"/>
  <c r="M58" i="6"/>
  <c r="M59" i="6"/>
  <c r="M61" i="6"/>
  <c r="M62" i="6"/>
  <c r="M64" i="6"/>
  <c r="M65" i="6"/>
  <c r="M67" i="6"/>
  <c r="M68" i="6"/>
  <c r="M70" i="6"/>
  <c r="M71" i="6"/>
  <c r="M73" i="6"/>
  <c r="M74" i="6"/>
  <c r="G28" i="9"/>
  <c r="G27" i="9"/>
  <c r="G26" i="9"/>
  <c r="G25" i="9"/>
  <c r="G24" i="9"/>
  <c r="G23" i="9"/>
  <c r="G22" i="9"/>
  <c r="G21" i="9"/>
  <c r="G20" i="9"/>
  <c r="G19" i="9"/>
  <c r="G18" i="9"/>
  <c r="G17" i="9"/>
  <c r="G16" i="9"/>
  <c r="G15" i="9"/>
  <c r="G14" i="9"/>
  <c r="G12" i="9"/>
  <c r="F15" i="9"/>
  <c r="F14" i="9"/>
  <c r="F12" i="9"/>
  <c r="F28" i="9"/>
  <c r="F27" i="9"/>
  <c r="F26" i="9"/>
  <c r="F25" i="9"/>
  <c r="F24" i="9"/>
  <c r="F23" i="9"/>
  <c r="F22" i="9"/>
  <c r="F21" i="9"/>
  <c r="F20" i="9"/>
  <c r="F19" i="9"/>
  <c r="F18" i="9"/>
  <c r="F17" i="9"/>
  <c r="F16" i="9"/>
  <c r="R50" i="3"/>
  <c r="Q49" i="3"/>
  <c r="Q46" i="3"/>
  <c r="R44" i="3" s="1"/>
  <c r="Q28" i="3"/>
  <c r="C28" i="9"/>
  <c r="C27" i="9"/>
  <c r="C26" i="9"/>
  <c r="C25" i="9"/>
  <c r="C24" i="9"/>
  <c r="C18" i="9"/>
  <c r="B28" i="9"/>
  <c r="B27" i="9"/>
  <c r="B26" i="9"/>
  <c r="B25" i="9"/>
  <c r="B24" i="9"/>
  <c r="B22" i="9"/>
  <c r="B21" i="9"/>
  <c r="B20" i="9"/>
  <c r="B19" i="9"/>
  <c r="B18" i="9"/>
  <c r="B17" i="9"/>
  <c r="C5" i="8"/>
  <c r="C15" i="8"/>
  <c r="C14" i="8"/>
  <c r="C13" i="8"/>
  <c r="C12" i="8"/>
  <c r="C10" i="8"/>
  <c r="C9" i="8"/>
  <c r="C8" i="8"/>
  <c r="C7" i="8"/>
  <c r="B13" i="8"/>
  <c r="B14" i="8"/>
  <c r="B15" i="8"/>
  <c r="B12" i="8"/>
  <c r="B8" i="8"/>
  <c r="B9" i="8"/>
  <c r="B10" i="8"/>
  <c r="B7" i="8"/>
  <c r="C3" i="8"/>
  <c r="B3" i="8"/>
  <c r="B5" i="8"/>
  <c r="M63" i="6" l="1"/>
  <c r="A14" i="12"/>
  <c r="J14" i="12" s="1"/>
  <c r="D24" i="9"/>
  <c r="D25" i="9"/>
  <c r="R47" i="3"/>
  <c r="M66" i="6" s="1"/>
  <c r="N66" i="6" s="1"/>
  <c r="M69" i="6"/>
  <c r="L72" i="6"/>
  <c r="D27" i="9"/>
  <c r="D18" i="9"/>
  <c r="R26" i="3"/>
  <c r="M45" i="6" s="1"/>
  <c r="M60" i="6"/>
  <c r="L66" i="6"/>
  <c r="L75" i="6"/>
  <c r="L63" i="6"/>
  <c r="N75" i="6"/>
  <c r="L60" i="6"/>
  <c r="L45" i="6"/>
  <c r="B17" i="8"/>
  <c r="D14" i="12" l="1"/>
  <c r="G14" i="12"/>
  <c r="K14" i="12"/>
  <c r="L14" i="12"/>
  <c r="C14" i="12"/>
  <c r="H14" i="12"/>
  <c r="I14" i="12"/>
  <c r="F14" i="12"/>
  <c r="E14" i="12"/>
  <c r="M14" i="12"/>
  <c r="N63" i="6"/>
  <c r="A8" i="12"/>
  <c r="A15" i="12"/>
  <c r="N72" i="6"/>
  <c r="A16" i="12"/>
  <c r="N69" i="6"/>
  <c r="N60" i="6"/>
  <c r="N45" i="6"/>
  <c r="C8" i="12" l="1"/>
  <c r="J8" i="12"/>
  <c r="D15" i="12"/>
  <c r="J15" i="12"/>
  <c r="I8" i="12"/>
  <c r="M8" i="12"/>
  <c r="F8" i="12"/>
  <c r="G8" i="12"/>
  <c r="H8" i="12"/>
  <c r="K8" i="12"/>
  <c r="D8" i="12"/>
  <c r="E8" i="12"/>
  <c r="L8" i="12"/>
  <c r="E15" i="12"/>
  <c r="L15" i="12"/>
  <c r="C15" i="12"/>
  <c r="F15" i="12"/>
  <c r="I15" i="12"/>
  <c r="K15" i="12"/>
  <c r="M15" i="12"/>
  <c r="H15" i="12"/>
  <c r="G15" i="12"/>
  <c r="C22" i="9"/>
  <c r="C19" i="9"/>
  <c r="Q31" i="3"/>
  <c r="M16" i="12"/>
  <c r="K16" i="12"/>
  <c r="I16" i="12"/>
  <c r="G16" i="12"/>
  <c r="E16" i="12"/>
  <c r="C16" i="12"/>
  <c r="L16" i="12"/>
  <c r="H16" i="12"/>
  <c r="F16" i="12"/>
  <c r="D16" i="12"/>
  <c r="C17" i="8"/>
  <c r="Q8" i="3"/>
  <c r="Q36" i="3"/>
  <c r="B2" i="14"/>
  <c r="D19" i="9" l="1"/>
  <c r="R29" i="3"/>
  <c r="M48" i="6" s="1"/>
  <c r="D22" i="9"/>
  <c r="R38" i="3"/>
  <c r="C20" i="9"/>
  <c r="Q34" i="3"/>
  <c r="R32" i="3" s="1"/>
  <c r="C21" i="9"/>
  <c r="Q37" i="3"/>
  <c r="D21" i="9" s="1"/>
  <c r="L48" i="6"/>
  <c r="L42" i="6"/>
  <c r="C17" i="9"/>
  <c r="L57" i="6"/>
  <c r="M51" i="6" l="1"/>
  <c r="A10" i="12"/>
  <c r="D20" i="9"/>
  <c r="M57" i="6"/>
  <c r="N57" i="6" s="1"/>
  <c r="A12" i="12"/>
  <c r="J12" i="12" s="1"/>
  <c r="A7" i="12"/>
  <c r="J7" i="12" s="1"/>
  <c r="N42" i="6"/>
  <c r="R35" i="3"/>
  <c r="L54" i="6"/>
  <c r="L51" i="6"/>
  <c r="A9" i="12"/>
  <c r="J9" i="12" s="1"/>
  <c r="N48" i="6"/>
  <c r="H27" i="9"/>
  <c r="H28" i="9"/>
  <c r="B15" i="9"/>
  <c r="B14" i="9"/>
  <c r="M10" i="12" l="1"/>
  <c r="E10" i="12"/>
  <c r="F10" i="12"/>
  <c r="L10" i="12"/>
  <c r="I10" i="12"/>
  <c r="D10" i="12"/>
  <c r="G10" i="12"/>
  <c r="J10" i="12"/>
  <c r="H10" i="12"/>
  <c r="C10" i="12"/>
  <c r="K10" i="12"/>
  <c r="K7" i="12"/>
  <c r="L7" i="12"/>
  <c r="H7" i="12"/>
  <c r="F7" i="12"/>
  <c r="D7" i="12"/>
  <c r="I7" i="12"/>
  <c r="C7" i="12"/>
  <c r="M7" i="12"/>
  <c r="G7" i="12"/>
  <c r="E7" i="12"/>
  <c r="L9" i="12"/>
  <c r="H9" i="12"/>
  <c r="F9" i="12"/>
  <c r="D9" i="12"/>
  <c r="C9" i="12"/>
  <c r="M9" i="12"/>
  <c r="K9" i="12"/>
  <c r="I9" i="12"/>
  <c r="G9" i="12"/>
  <c r="E9" i="12"/>
  <c r="N51" i="6"/>
  <c r="M12" i="12"/>
  <c r="I12" i="12"/>
  <c r="L12" i="12"/>
  <c r="H12" i="12"/>
  <c r="F12" i="12"/>
  <c r="D12" i="12"/>
  <c r="G12" i="12"/>
  <c r="E12" i="12"/>
  <c r="C12" i="12"/>
  <c r="K12" i="12"/>
  <c r="A11" i="12"/>
  <c r="J11" i="12" s="1"/>
  <c r="M54" i="6"/>
  <c r="N54" i="6" s="1"/>
  <c r="N36" i="6"/>
  <c r="N33" i="6"/>
  <c r="E28" i="9"/>
  <c r="E27" i="9"/>
  <c r="M11" i="12" l="1"/>
  <c r="K11" i="12"/>
  <c r="I11" i="12"/>
  <c r="G11" i="12"/>
  <c r="E11" i="12"/>
  <c r="L11" i="12"/>
  <c r="H11" i="12"/>
  <c r="F11" i="12"/>
  <c r="D11" i="12"/>
  <c r="C11" i="12"/>
  <c r="H26" i="9" l="1"/>
  <c r="E26" i="9"/>
  <c r="A69" i="13" l="1"/>
  <c r="D69" i="13" s="1"/>
  <c r="F69" i="13" l="1"/>
  <c r="G14" i="2" s="1"/>
  <c r="B69" i="13"/>
  <c r="C8" i="2" s="1"/>
  <c r="E69" i="13"/>
  <c r="B19" i="2" s="1"/>
  <c r="C69" i="13"/>
  <c r="G4" i="3" l="1"/>
  <c r="B3" i="9"/>
  <c r="B2" i="9"/>
  <c r="B2" i="10" l="1"/>
  <c r="B1" i="10"/>
  <c r="J8" i="4" l="1"/>
  <c r="C8" i="4"/>
  <c r="H25" i="9"/>
  <c r="H24" i="9"/>
  <c r="H23" i="9"/>
  <c r="H22" i="9"/>
  <c r="H21" i="9"/>
  <c r="B2" i="3" l="1"/>
  <c r="H20" i="9" l="1"/>
  <c r="B3" i="10" l="1"/>
  <c r="C10" i="2"/>
  <c r="A6" i="10"/>
  <c r="C6" i="4" l="1"/>
  <c r="R8" i="3"/>
  <c r="B16" i="9"/>
  <c r="H19" i="9"/>
  <c r="H18" i="9"/>
  <c r="H17" i="9"/>
  <c r="H16" i="9"/>
  <c r="H15" i="9"/>
  <c r="H14" i="9"/>
  <c r="O27" i="6"/>
  <c r="H12" i="9" s="1"/>
  <c r="Q22" i="3"/>
  <c r="D16" i="9" s="1"/>
  <c r="C16" i="9"/>
  <c r="L33" i="6"/>
  <c r="R20" i="3" l="1"/>
  <c r="M39" i="6" s="1"/>
  <c r="L39" i="6"/>
  <c r="M27" i="6"/>
  <c r="N27" i="6" s="1"/>
  <c r="E12" i="9" s="1"/>
  <c r="L27" i="6"/>
  <c r="B12" i="9"/>
  <c r="L36" i="6"/>
  <c r="F6" i="6" l="1"/>
  <c r="D6" i="6"/>
  <c r="G6" i="6"/>
  <c r="C6" i="6"/>
  <c r="E6" i="6"/>
  <c r="H6" i="6"/>
  <c r="N39" i="6"/>
  <c r="E16" i="9" s="1"/>
  <c r="E22" i="9"/>
  <c r="E24" i="9"/>
  <c r="E25" i="9"/>
  <c r="E23" i="9"/>
  <c r="A13" i="12"/>
  <c r="J13" i="12" s="1"/>
  <c r="E21" i="9"/>
  <c r="E17" i="9"/>
  <c r="A2" i="12"/>
  <c r="A6" i="12"/>
  <c r="J6" i="12" s="1"/>
  <c r="A4" i="12"/>
  <c r="E14" i="9"/>
  <c r="A5" i="12"/>
  <c r="E15" i="9"/>
  <c r="H13" i="12" l="1"/>
  <c r="M5" i="12"/>
  <c r="K5" i="12"/>
  <c r="G5" i="12"/>
  <c r="L5" i="12"/>
  <c r="F5" i="12"/>
  <c r="E2" i="12"/>
  <c r="G2" i="12"/>
  <c r="L2" i="12"/>
  <c r="F2" i="12"/>
  <c r="M2" i="12"/>
  <c r="K2" i="12"/>
  <c r="M6" i="12"/>
  <c r="K6" i="12"/>
  <c r="G6" i="12"/>
  <c r="L6" i="12"/>
  <c r="F6" i="12"/>
  <c r="L4" i="12"/>
  <c r="F4" i="12"/>
  <c r="M4" i="12"/>
  <c r="K4" i="12"/>
  <c r="G4" i="12"/>
  <c r="M13" i="12"/>
  <c r="L13" i="12"/>
  <c r="K13" i="12"/>
  <c r="I13" i="12"/>
  <c r="G13" i="12"/>
  <c r="F13" i="12"/>
  <c r="E13" i="12"/>
  <c r="D13" i="12"/>
  <c r="J4" i="12"/>
  <c r="H4" i="12"/>
  <c r="I4" i="12"/>
  <c r="I5" i="12"/>
  <c r="D5" i="12"/>
  <c r="J5" i="12"/>
  <c r="H5" i="12"/>
  <c r="C5" i="12"/>
  <c r="E19" i="9"/>
  <c r="C9" i="6"/>
  <c r="E20" i="9"/>
  <c r="C13" i="12"/>
  <c r="D2" i="12"/>
  <c r="C2" i="12"/>
  <c r="I2" i="12"/>
  <c r="H2" i="12"/>
  <c r="J2" i="12"/>
  <c r="E4" i="12"/>
  <c r="D4" i="12"/>
  <c r="C4" i="12"/>
  <c r="E5" i="12"/>
  <c r="I6" i="12"/>
  <c r="E6" i="12"/>
  <c r="H6" i="12"/>
  <c r="D6" i="12"/>
  <c r="C6" i="12"/>
  <c r="X4" i="12" a="1"/>
  <c r="X15" i="12" a="1"/>
  <c r="S10" i="12" a="1"/>
  <c r="T6" i="12" a="1"/>
  <c r="T12" i="12" a="1"/>
  <c r="W14" i="12" a="1"/>
  <c r="Q5" i="12" a="1"/>
  <c r="U13" i="12" a="1"/>
  <c r="W15" i="12" a="1"/>
  <c r="R12" i="12" a="1"/>
  <c r="Q8" i="12" a="1"/>
  <c r="S16" i="12" a="1"/>
  <c r="W8" i="12" a="1"/>
  <c r="P18" i="12" a="1"/>
  <c r="T3" i="12" a="1"/>
  <c r="W4" i="12" a="1"/>
  <c r="Y11" i="12" a="1"/>
  <c r="R14" i="12" a="1"/>
  <c r="T9" i="12" a="1"/>
  <c r="U15" i="12" a="1"/>
  <c r="S5" i="12" a="1"/>
  <c r="X17" i="12" a="1"/>
  <c r="P13" i="12" a="1"/>
  <c r="W3" i="12" a="1"/>
  <c r="P16" i="12" a="1"/>
  <c r="Y7" i="12" a="1"/>
  <c r="X5" i="12" a="1"/>
  <c r="T17" i="12" a="1"/>
  <c r="P2" i="12" a="1"/>
  <c r="Y14" i="12" a="1"/>
  <c r="S14" i="12" a="1"/>
  <c r="U2" i="12" a="1"/>
  <c r="O11" i="12" a="1"/>
  <c r="U18" i="12" a="1"/>
  <c r="U12" i="12" a="1"/>
  <c r="W5" i="12" a="1"/>
  <c r="R9" i="12" a="1"/>
  <c r="R13" i="12" a="1"/>
  <c r="X8" i="12" a="1"/>
  <c r="P10" i="12" a="1"/>
  <c r="O4" i="12" a="1"/>
  <c r="Y18" i="12" a="1"/>
  <c r="W2" i="12" a="1"/>
  <c r="R16" i="12" a="1"/>
  <c r="Q10" i="12" a="1"/>
  <c r="Q14" i="12" a="1"/>
  <c r="T18" i="12" a="1"/>
  <c r="R4" i="12" a="1"/>
  <c r="S4" i="12" a="1"/>
  <c r="T8" i="12" a="1"/>
  <c r="T5" i="12" a="1"/>
  <c r="S17" i="12" a="1"/>
  <c r="W16" i="12" a="1"/>
  <c r="W17" i="12" a="1"/>
  <c r="Q3" i="12" a="1"/>
  <c r="S15" i="12" a="1"/>
  <c r="U17" i="12" a="1"/>
  <c r="U14" i="12" a="1"/>
  <c r="X11" i="12" a="1"/>
  <c r="X7" i="12" a="1"/>
  <c r="S9" i="12" a="1"/>
  <c r="P15" i="12" a="1"/>
  <c r="Y2" i="12" a="1"/>
  <c r="X3" i="12" a="1"/>
  <c r="O16" i="12" a="1"/>
  <c r="Y10" i="12" a="1"/>
  <c r="T14" i="12" a="1"/>
  <c r="W9" i="12" a="1"/>
  <c r="U8" i="12" a="1"/>
  <c r="W7" i="12" a="1"/>
  <c r="X10" i="12" a="1"/>
  <c r="X9" i="12" a="1"/>
  <c r="X14" i="12" a="1"/>
  <c r="U9" i="12" a="1"/>
  <c r="U10" i="12" a="1"/>
  <c r="R11" i="12" a="1"/>
  <c r="X2" i="12" a="1"/>
  <c r="O17" i="12" a="1"/>
  <c r="P8" i="12" a="1"/>
  <c r="O13" i="12" a="1"/>
  <c r="Y13" i="12" a="1"/>
  <c r="S7" i="12" a="1"/>
  <c r="U6" i="12" a="1"/>
  <c r="T11" i="12" a="1"/>
  <c r="S3" i="12" a="1"/>
  <c r="W12" i="12" a="1"/>
  <c r="R15" i="12" a="1"/>
  <c r="U7" i="12" a="1"/>
  <c r="O14" i="12" a="1"/>
  <c r="W10" i="12" a="1"/>
  <c r="O5" i="12" a="1"/>
  <c r="Y5" i="12" a="1"/>
  <c r="P4" i="12" a="1"/>
  <c r="R18" i="12" a="1"/>
  <c r="Q15" i="12" a="1"/>
  <c r="Y3" i="12" a="1"/>
  <c r="R6" i="12" a="1"/>
  <c r="Y4" i="12" a="1"/>
  <c r="P9" i="12" a="1"/>
  <c r="Q6" i="12" a="1"/>
  <c r="Q7" i="12" a="1"/>
  <c r="T10" i="12" a="1"/>
  <c r="R2" i="12" a="1"/>
  <c r="R10" i="12" a="1"/>
  <c r="T16" i="12" a="1"/>
  <c r="X16" i="12" a="1"/>
  <c r="S13" i="12" a="1"/>
  <c r="P14" i="12" a="1"/>
  <c r="P5" i="12" a="1"/>
  <c r="S11" i="12" a="1"/>
  <c r="O9" i="12" a="1"/>
  <c r="U16" i="12" a="1"/>
  <c r="R17" i="12" a="1"/>
  <c r="W18" i="12" a="1"/>
  <c r="W13" i="12" a="1"/>
  <c r="S18" i="12" a="1"/>
  <c r="Q9" i="12" a="1"/>
  <c r="U3" i="12" a="1"/>
  <c r="Q2" i="12" a="1"/>
  <c r="P11" i="12" a="1"/>
  <c r="P6" i="12" a="1"/>
  <c r="T15" i="12" a="1"/>
  <c r="Q4" i="12" a="1"/>
  <c r="P3" i="12" a="1"/>
  <c r="T2" i="12" a="1"/>
  <c r="W11" i="12" a="1"/>
  <c r="Q12" i="12" a="1"/>
  <c r="O10" i="12" a="1"/>
  <c r="P12" i="12" a="1"/>
  <c r="S6" i="12" a="1"/>
  <c r="R8" i="12" a="1"/>
  <c r="Q18" i="12" a="1"/>
  <c r="Y16" i="12" a="1"/>
  <c r="Y8" i="12" a="1"/>
  <c r="S2" i="12" a="1"/>
  <c r="S8" i="12" a="1"/>
  <c r="U11" i="12" a="1"/>
  <c r="R7" i="12" a="1"/>
  <c r="Y17" i="12" a="1"/>
  <c r="P7" i="12" a="1"/>
  <c r="Y6" i="12" a="1"/>
  <c r="O18" i="12" a="1"/>
  <c r="O7" i="12" a="1"/>
  <c r="T4" i="12" a="1"/>
  <c r="R3" i="12" a="1"/>
  <c r="Q16" i="12" a="1"/>
  <c r="X12" i="12" a="1"/>
  <c r="O12" i="12" a="1"/>
  <c r="X18" i="12" a="1"/>
  <c r="R5" i="12" a="1"/>
  <c r="Y12" i="12" a="1"/>
  <c r="Y9" i="12" a="1"/>
  <c r="W6" i="12" a="1"/>
  <c r="U4" i="12" a="1"/>
  <c r="O2" i="12" a="1"/>
  <c r="O3" i="12" a="1"/>
  <c r="S12" i="12" a="1"/>
  <c r="T13" i="12" a="1"/>
  <c r="Q11" i="12" a="1"/>
  <c r="O8" i="12" a="1"/>
  <c r="Q17" i="12" a="1"/>
  <c r="O15" i="12" a="1"/>
  <c r="T7" i="12" a="1"/>
  <c r="P17" i="12" a="1"/>
  <c r="X13" i="12" a="1"/>
  <c r="U5" i="12" a="1"/>
  <c r="O6" i="12" a="1"/>
  <c r="Y15" i="12" a="1"/>
  <c r="Q13" i="12" a="1"/>
  <c r="X6" i="12" a="1"/>
  <c r="P3" i="12" l="1"/>
  <c r="P10" i="12"/>
  <c r="P11" i="12"/>
  <c r="P18" i="12"/>
  <c r="B30" i="4" s="1"/>
  <c r="P7" i="12"/>
  <c r="P15" i="12"/>
  <c r="P9" i="12"/>
  <c r="P4" i="12"/>
  <c r="P5" i="12"/>
  <c r="P12" i="12"/>
  <c r="P13" i="12"/>
  <c r="P6" i="12"/>
  <c r="P14" i="12"/>
  <c r="P8" i="12"/>
  <c r="P16" i="12"/>
  <c r="P17" i="12"/>
  <c r="B29" i="4" s="1"/>
  <c r="P2" i="12"/>
  <c r="Y7" i="12"/>
  <c r="Y8" i="12"/>
  <c r="Y15" i="12"/>
  <c r="Y16" i="12"/>
  <c r="Y18" i="12"/>
  <c r="K30" i="4" s="1"/>
  <c r="Y12" i="12"/>
  <c r="Y5" i="12"/>
  <c r="Y14" i="12"/>
  <c r="K26" i="4" s="1"/>
  <c r="Y9" i="12"/>
  <c r="Y10" i="12"/>
  <c r="Y17" i="12"/>
  <c r="K29" i="4" s="1"/>
  <c r="Y3" i="12"/>
  <c r="Y4" i="12"/>
  <c r="Y11" i="12"/>
  <c r="Y6" i="12"/>
  <c r="Y13" i="12"/>
  <c r="Y2" i="12"/>
  <c r="Q7" i="12"/>
  <c r="Q8" i="12"/>
  <c r="Q15" i="12"/>
  <c r="Q16" i="12"/>
  <c r="Q12" i="12"/>
  <c r="Q5" i="12"/>
  <c r="Q13" i="12"/>
  <c r="Q14" i="12"/>
  <c r="C26" i="4" s="1"/>
  <c r="Q9" i="12"/>
  <c r="Q10" i="12"/>
  <c r="Q17" i="12"/>
  <c r="C29" i="4" s="1"/>
  <c r="Q18" i="12"/>
  <c r="C30" i="4" s="1"/>
  <c r="Q3" i="12"/>
  <c r="Q4" i="12"/>
  <c r="Q11" i="12"/>
  <c r="Q6" i="12"/>
  <c r="Q2" i="12"/>
  <c r="T6" i="12"/>
  <c r="T7" i="12"/>
  <c r="T14" i="12"/>
  <c r="T15" i="12"/>
  <c r="T11" i="12"/>
  <c r="T4" i="12"/>
  <c r="T12" i="12"/>
  <c r="T8" i="12"/>
  <c r="T9" i="12"/>
  <c r="T16" i="12"/>
  <c r="T17" i="12"/>
  <c r="F29" i="4" s="1"/>
  <c r="T3" i="12"/>
  <c r="T10" i="12"/>
  <c r="T18" i="12"/>
  <c r="F30" i="4" s="1"/>
  <c r="T5" i="12"/>
  <c r="T13" i="12"/>
  <c r="T2" i="12"/>
  <c r="R4" i="12"/>
  <c r="R5" i="12"/>
  <c r="R12" i="12"/>
  <c r="R13" i="12"/>
  <c r="R17" i="12"/>
  <c r="D29" i="4" s="1"/>
  <c r="R3" i="12"/>
  <c r="R6" i="12"/>
  <c r="R7" i="12"/>
  <c r="R14" i="12"/>
  <c r="D26" i="4" s="1"/>
  <c r="R15" i="12"/>
  <c r="R8" i="12"/>
  <c r="R9" i="12"/>
  <c r="R16" i="12"/>
  <c r="R10" i="12"/>
  <c r="R11" i="12"/>
  <c r="R18" i="12"/>
  <c r="D30" i="4" s="1"/>
  <c r="R2" i="12"/>
  <c r="U3" i="12"/>
  <c r="U4" i="12"/>
  <c r="U11" i="12"/>
  <c r="U12" i="12"/>
  <c r="U18" i="12"/>
  <c r="G30" i="4" s="1"/>
  <c r="U16" i="12"/>
  <c r="U5" i="12"/>
  <c r="U6" i="12"/>
  <c r="U13" i="12"/>
  <c r="U14" i="12"/>
  <c r="G26" i="4" s="1"/>
  <c r="U7" i="12"/>
  <c r="U8" i="12"/>
  <c r="U15" i="12"/>
  <c r="U9" i="12"/>
  <c r="U10" i="12"/>
  <c r="U17" i="12"/>
  <c r="G29" i="4" s="1"/>
  <c r="U2" i="12"/>
  <c r="X3" i="12"/>
  <c r="X10" i="12"/>
  <c r="X11" i="12"/>
  <c r="X7" i="12"/>
  <c r="X15" i="12"/>
  <c r="X9" i="12"/>
  <c r="X4" i="12"/>
  <c r="X5" i="12"/>
  <c r="X12" i="12"/>
  <c r="X13" i="12"/>
  <c r="X6" i="12"/>
  <c r="X14" i="12"/>
  <c r="J26" i="4" s="1"/>
  <c r="X18" i="12"/>
  <c r="J30" i="4" s="1"/>
  <c r="X8" i="12"/>
  <c r="X17" i="12"/>
  <c r="J29" i="4" s="1"/>
  <c r="X16" i="12"/>
  <c r="X2" i="12"/>
  <c r="O3" i="12"/>
  <c r="O5" i="12"/>
  <c r="O6" i="12"/>
  <c r="O13" i="12"/>
  <c r="O14" i="12"/>
  <c r="A26" i="4" s="1"/>
  <c r="O9" i="12"/>
  <c r="O10" i="12"/>
  <c r="O18" i="12"/>
  <c r="A30" i="4" s="1"/>
  <c r="O11" i="12"/>
  <c r="O7" i="12"/>
  <c r="O8" i="12"/>
  <c r="O15" i="12"/>
  <c r="O16" i="12"/>
  <c r="O17" i="12"/>
  <c r="A29" i="4" s="1"/>
  <c r="O4" i="12"/>
  <c r="O12" i="12"/>
  <c r="O2" i="12"/>
  <c r="W5" i="12"/>
  <c r="W6" i="12"/>
  <c r="W13" i="12"/>
  <c r="W14" i="12"/>
  <c r="I26" i="4" s="1"/>
  <c r="W18" i="12"/>
  <c r="I30" i="4" s="1"/>
  <c r="W9" i="12"/>
  <c r="W10" i="12"/>
  <c r="W11" i="12"/>
  <c r="W7" i="12"/>
  <c r="W8" i="12"/>
  <c r="W15" i="12"/>
  <c r="W16" i="12"/>
  <c r="W17" i="12"/>
  <c r="I29" i="4" s="1"/>
  <c r="W3" i="12"/>
  <c r="W4" i="12"/>
  <c r="W12" i="12"/>
  <c r="W2" i="12"/>
  <c r="S9" i="12"/>
  <c r="S10" i="12"/>
  <c r="S17" i="12"/>
  <c r="E29" i="4" s="1"/>
  <c r="S18" i="12"/>
  <c r="E30" i="4" s="1"/>
  <c r="S6" i="12"/>
  <c r="S14" i="12"/>
  <c r="E26" i="4" s="1"/>
  <c r="S8" i="12"/>
  <c r="S3" i="12"/>
  <c r="S4" i="12"/>
  <c r="S11" i="12"/>
  <c r="S12" i="12"/>
  <c r="S5" i="12"/>
  <c r="S13" i="12"/>
  <c r="S7" i="12"/>
  <c r="S15" i="12"/>
  <c r="S16" i="12"/>
  <c r="S2" i="12"/>
  <c r="G61" i="3"/>
  <c r="E18" i="9"/>
  <c r="F9" i="6"/>
  <c r="E7" i="6"/>
  <c r="B26" i="4" l="1"/>
  <c r="F17" i="4"/>
  <c r="F27" i="4"/>
  <c r="F26" i="4"/>
  <c r="F23" i="4"/>
  <c r="F22" i="4"/>
  <c r="F19" i="4"/>
  <c r="F18" i="4"/>
  <c r="F16" i="4"/>
  <c r="F21" i="4"/>
  <c r="F20" i="4"/>
  <c r="G65" i="3"/>
  <c r="E11" i="6"/>
  <c r="D7" i="6"/>
  <c r="E8" i="6" s="1"/>
  <c r="B15" i="4" l="1"/>
  <c r="J19" i="4"/>
  <c r="E24" i="4"/>
  <c r="K27" i="4"/>
  <c r="I22" i="4"/>
  <c r="K22" i="4"/>
  <c r="J17" i="4"/>
  <c r="F25" i="4"/>
  <c r="I15" i="4"/>
  <c r="J25" i="4"/>
  <c r="G25" i="4"/>
  <c r="F24" i="4"/>
  <c r="J16" i="4"/>
  <c r="J20" i="4"/>
  <c r="E19" i="4"/>
  <c r="B20" i="4"/>
  <c r="K25" i="4"/>
  <c r="D23" i="4"/>
  <c r="C15" i="4"/>
  <c r="C22" i="4"/>
  <c r="I28" i="4"/>
  <c r="E22" i="4"/>
  <c r="F15" i="4"/>
  <c r="E16" i="4"/>
  <c r="C24" i="4"/>
  <c r="I17" i="4"/>
  <c r="J15" i="4"/>
  <c r="I16" i="4"/>
  <c r="D21" i="4"/>
  <c r="I21" i="4"/>
  <c r="I19" i="4"/>
  <c r="E23" i="4"/>
  <c r="C19" i="4"/>
  <c r="J21" i="4"/>
  <c r="G15" i="4"/>
  <c r="B17" i="4"/>
  <c r="I18" i="4"/>
  <c r="G24" i="4"/>
  <c r="D25" i="4"/>
  <c r="I27" i="4"/>
  <c r="D22" i="4"/>
  <c r="E17" i="4"/>
  <c r="D20" i="4"/>
  <c r="G21" i="4"/>
  <c r="F28" i="4"/>
  <c r="D27" i="4"/>
  <c r="K24" i="4"/>
  <c r="E15" i="4"/>
  <c r="K16" i="4"/>
  <c r="G20" i="4"/>
  <c r="I23" i="4"/>
  <c r="I20" i="4"/>
  <c r="J28" i="4"/>
  <c r="E20" i="4"/>
  <c r="B16" i="4"/>
  <c r="E28" i="4"/>
  <c r="E21" i="4"/>
  <c r="C21" i="4"/>
  <c r="J24" i="4"/>
  <c r="B23" i="4"/>
  <c r="G17" i="4"/>
  <c r="G28" i="4"/>
  <c r="K17" i="4"/>
  <c r="E27" i="4"/>
  <c r="C23" i="4"/>
  <c r="E25" i="4"/>
  <c r="I25" i="4"/>
  <c r="B21" i="4"/>
  <c r="K23" i="4"/>
  <c r="J18" i="4"/>
  <c r="G19" i="4"/>
  <c r="B25" i="4"/>
  <c r="K21" i="4"/>
  <c r="K19" i="4"/>
  <c r="G16" i="4"/>
  <c r="G22" i="4"/>
  <c r="C16" i="4"/>
  <c r="B24" i="4"/>
  <c r="I24" i="4"/>
  <c r="C17" i="4"/>
  <c r="C27" i="4"/>
  <c r="B22" i="4"/>
  <c r="B19" i="4"/>
  <c r="B28" i="4"/>
  <c r="K20" i="4"/>
  <c r="D16" i="4"/>
  <c r="C20" i="4"/>
  <c r="D19" i="4"/>
  <c r="D15" i="4"/>
  <c r="A22" i="4"/>
  <c r="C25" i="4"/>
  <c r="E18" i="4"/>
  <c r="D18" i="4"/>
  <c r="K15" i="4"/>
  <c r="D24" i="4"/>
  <c r="D17" i="4"/>
  <c r="C28" i="4"/>
  <c r="J23" i="4"/>
  <c r="F14" i="4"/>
  <c r="G23" i="4"/>
  <c r="J27" i="4"/>
  <c r="C18" i="4"/>
  <c r="D28" i="4"/>
  <c r="G27" i="4"/>
  <c r="K28" i="4"/>
  <c r="J22" i="4"/>
  <c r="B27" i="4"/>
  <c r="K18" i="4"/>
  <c r="B18" i="4"/>
  <c r="G18" i="4"/>
  <c r="I63" i="3"/>
  <c r="G9" i="6"/>
  <c r="G64" i="3" l="1"/>
  <c r="A15" i="4"/>
  <c r="E9" i="6"/>
  <c r="E10" i="6"/>
  <c r="H10" i="6"/>
  <c r="H9" i="6"/>
  <c r="D10" i="6"/>
  <c r="I6" i="6"/>
  <c r="D9" i="6"/>
  <c r="K6" i="6"/>
  <c r="G10" i="6"/>
  <c r="G7" i="6"/>
  <c r="G8" i="6" s="1"/>
  <c r="H61" i="3" l="1"/>
  <c r="H63" i="3"/>
  <c r="H64" i="3"/>
  <c r="G11" i="6"/>
  <c r="I11" i="6" s="1"/>
  <c r="K9" i="6"/>
  <c r="I10" i="6"/>
  <c r="I7" i="6"/>
  <c r="I8" i="6"/>
  <c r="I9" i="6"/>
  <c r="G62" i="3" l="1"/>
  <c r="A16" i="4"/>
  <c r="A19" i="4"/>
  <c r="J14" i="4"/>
  <c r="A24" i="4"/>
  <c r="K14" i="4"/>
  <c r="A27" i="4"/>
  <c r="B14" i="4"/>
  <c r="A20" i="4"/>
  <c r="A21" i="4"/>
  <c r="A18" i="4"/>
  <c r="A28" i="4"/>
  <c r="C14" i="4"/>
  <c r="G14" i="4"/>
  <c r="E14" i="4"/>
  <c r="A14" i="4"/>
  <c r="M11" i="4" s="1" a="1"/>
  <c r="M11" i="4" s="1"/>
  <c r="A17" i="4"/>
  <c r="A23" i="4"/>
  <c r="I14" i="4"/>
  <c r="D14" i="4"/>
  <c r="A25" i="4"/>
  <c r="L69" i="6" l="1"/>
  <c r="D26" i="9"/>
  <c r="J16" i="12"/>
  <c r="V15" i="12" a="1"/>
  <c r="V16" i="12" a="1"/>
  <c r="V2" i="12" a="1"/>
  <c r="V12" i="12" a="1"/>
  <c r="V8" i="12" a="1"/>
  <c r="V10" i="12" a="1"/>
  <c r="V11" i="12" a="1"/>
  <c r="V17" i="12" a="1"/>
  <c r="V4" i="12" a="1"/>
  <c r="V13" i="12" a="1"/>
  <c r="V6" i="12" a="1"/>
  <c r="V14" i="12" a="1"/>
  <c r="V9" i="12" a="1"/>
  <c r="V3" i="12" a="1"/>
  <c r="V18" i="12" a="1"/>
  <c r="V7" i="12" a="1"/>
  <c r="V5" i="12" a="1"/>
  <c r="V8" i="12" l="1"/>
  <c r="V9" i="12"/>
  <c r="V16" i="12"/>
  <c r="V17" i="12"/>
  <c r="H29" i="4" s="1"/>
  <c r="V5" i="12"/>
  <c r="V13" i="12"/>
  <c r="V18" i="12"/>
  <c r="H30" i="4" s="1"/>
  <c r="V6" i="12"/>
  <c r="V7" i="12"/>
  <c r="V15" i="12"/>
  <c r="V3" i="12"/>
  <c r="V10" i="12"/>
  <c r="V11" i="12"/>
  <c r="V4" i="12"/>
  <c r="V12" i="12"/>
  <c r="V14" i="12"/>
  <c r="H26" i="4" s="1"/>
  <c r="V2" i="12"/>
  <c r="H23" i="4" l="1"/>
  <c r="H24" i="4"/>
  <c r="H17" i="4"/>
  <c r="H15" i="4"/>
  <c r="H25" i="4"/>
  <c r="H20" i="4"/>
  <c r="H18" i="4"/>
  <c r="H16" i="4"/>
  <c r="H19" i="4"/>
  <c r="H28" i="4"/>
  <c r="H22" i="4"/>
  <c r="H21" i="4"/>
  <c r="H27" i="4"/>
  <c r="H14" i="4"/>
  <c r="F12" i="4" l="1"/>
  <c r="D13" i="4"/>
  <c r="C13" i="4"/>
  <c r="A12" i="4"/>
  <c r="B1" i="4" s="1"/>
  <c r="B11" i="4"/>
  <c r="J12" i="4"/>
  <c r="K13" i="4"/>
  <c r="E13" i="4"/>
  <c r="C12" i="4"/>
  <c r="I12" i="4"/>
  <c r="J13" i="4"/>
  <c r="H13" i="4"/>
  <c r="F13" i="4"/>
  <c r="B12" i="4"/>
  <c r="G13" i="4"/>
  <c r="B1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Flo</author>
    <author>OnkoZert - Florina Dudu</author>
    <author>OnkoZert - Roxana Rentea</author>
    <author>o.penzes</author>
    <author>Florina</author>
  </authors>
  <commentList>
    <comment ref="C6" authorId="0" shapeId="0" xr:uid="{00000000-0006-0000-0000-000001000000}">
      <text>
        <r>
          <rPr>
            <sz val="8"/>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G12" authorId="0" shapeId="0" xr:uid="{00000000-0006-0000-0000-000003000000}">
      <text>
        <r>
          <rPr>
            <sz val="9"/>
            <color indexed="81"/>
            <rFont val="Arial"/>
            <family val="2"/>
          </rPr>
          <t>tt.mm.jjjj
Übertrag in weitere Tabellenblätter erfolgt automatisch.</t>
        </r>
      </text>
    </comment>
    <comment ref="C14" authorId="2"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G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1" authorId="3" shapeId="0" xr:uid="{00000000-0006-0000-0000-000007000000}">
      <text>
        <r>
          <rPr>
            <sz val="9"/>
            <color indexed="81"/>
            <rFont val="Arial"/>
            <family val="2"/>
          </rPr>
          <t>Für die automatische Generierung des Kennzahlenbogens und der Matrix Ergebnisqualität steht ein Auswertungstool (XML-OncoBox) zur Verfügung, welches in unterschiedliche Tumordokumentationssysteme integriert werden kann. Weitergehende Informationen zur XML-OncoBox unter www.xml-oncobox.de.</t>
        </r>
      </text>
    </comment>
    <comment ref="F26" authorId="4" shapeId="0" xr:uid="{00000000-0006-0000-0000-000008000000}">
      <text>
        <r>
          <rPr>
            <sz val="9"/>
            <color indexed="81"/>
            <rFont val="Arial"/>
            <family val="2"/>
          </rPr>
          <t>Teil von Nenner KN: 6</t>
        </r>
      </text>
    </comment>
    <comment ref="D27" authorId="5" shapeId="0" xr:uid="{00000000-0006-0000-0000-000009000000}">
      <text>
        <r>
          <rPr>
            <sz val="9"/>
            <color indexed="81"/>
            <rFont val="Arial"/>
            <family val="2"/>
          </rPr>
          <t>Teil von Nenner KN: 5a</t>
        </r>
      </text>
    </comment>
    <comment ref="F27" authorId="5" shapeId="0" xr:uid="{00000000-0006-0000-0000-00000A000000}">
      <text>
        <r>
          <rPr>
            <sz val="9"/>
            <color indexed="81"/>
            <rFont val="Arial"/>
            <family val="2"/>
          </rPr>
          <t>Teil von Nenner KN: 5b</t>
        </r>
      </text>
    </comment>
    <comment ref="F28" authorId="4" shapeId="0" xr:uid="{00000000-0006-0000-0000-00000B000000}">
      <text>
        <r>
          <rPr>
            <sz val="9"/>
            <color indexed="81"/>
            <rFont val="Arial"/>
            <family val="2"/>
          </rPr>
          <t>Teil von Nenner KN: 6</t>
        </r>
      </text>
    </comment>
    <comment ref="D30" authorId="5" shapeId="0" xr:uid="{00000000-0006-0000-0000-00000C000000}">
      <text>
        <r>
          <rPr>
            <sz val="9"/>
            <color indexed="81"/>
            <rFont val="Arial"/>
            <family val="2"/>
          </rPr>
          <t>Teil von Nenner KN: 5a</t>
        </r>
      </text>
    </comment>
    <comment ref="F30" authorId="5" shapeId="0" xr:uid="{00000000-0006-0000-0000-00000D000000}">
      <text>
        <r>
          <rPr>
            <sz val="9"/>
            <color indexed="81"/>
            <rFont val="Arial"/>
            <family val="2"/>
          </rPr>
          <t>Teil von Nenner KN: 5b</t>
        </r>
      </text>
    </comment>
    <comment ref="D31" authorId="5" shapeId="0" xr:uid="{00000000-0006-0000-0000-00000E000000}">
      <text>
        <r>
          <rPr>
            <sz val="9"/>
            <color indexed="81"/>
            <rFont val="Arial"/>
            <family val="2"/>
          </rPr>
          <t>Teil von Nenner KN: 5a</t>
        </r>
      </text>
    </comment>
    <comment ref="F31" authorId="5" shapeId="0" xr:uid="{00000000-0006-0000-0000-00000F000000}">
      <text>
        <r>
          <rPr>
            <sz val="9"/>
            <color indexed="81"/>
            <rFont val="Arial"/>
            <family val="2"/>
          </rPr>
          <t>Teil von Nenner KN: 5b</t>
        </r>
      </text>
    </comment>
    <comment ref="F32" authorId="4" shapeId="0" xr:uid="{00000000-0006-0000-0000-000010000000}">
      <text>
        <r>
          <rPr>
            <sz val="9"/>
            <color indexed="81"/>
            <rFont val="Arial"/>
            <family val="2"/>
          </rPr>
          <t>Teil von Nenner KN: 6</t>
        </r>
      </text>
    </comment>
    <comment ref="D33" authorId="5" shapeId="0" xr:uid="{00000000-0006-0000-0000-000011000000}">
      <text>
        <r>
          <rPr>
            <sz val="9"/>
            <color indexed="81"/>
            <rFont val="Arial"/>
            <family val="2"/>
          </rPr>
          <t>Teil von Nenner KN: 5a</t>
        </r>
      </text>
    </comment>
    <comment ref="F33" authorId="5" shapeId="0" xr:uid="{00000000-0006-0000-0000-000012000000}">
      <text>
        <r>
          <rPr>
            <sz val="9"/>
            <color indexed="81"/>
            <rFont val="Arial"/>
            <family val="2"/>
          </rPr>
          <t>Teil von Nenner KN: 5b</t>
        </r>
      </text>
    </comment>
    <comment ref="F35" authorId="4" shapeId="0" xr:uid="{00000000-0006-0000-0000-000013000000}">
      <text>
        <r>
          <rPr>
            <sz val="9"/>
            <color indexed="81"/>
            <rFont val="Arial"/>
            <family val="2"/>
          </rPr>
          <t>Teil von Nenner KN: 6</t>
        </r>
      </text>
    </comment>
    <comment ref="F36" authorId="4" shapeId="0" xr:uid="{00000000-0006-0000-0000-000014000000}">
      <text>
        <r>
          <rPr>
            <sz val="9"/>
            <color indexed="81"/>
            <rFont val="Arial"/>
            <family val="2"/>
          </rPr>
          <t>Teil von Nenner KN: 6</t>
        </r>
      </text>
    </comment>
    <comment ref="F37" authorId="4" shapeId="0" xr:uid="{00000000-0006-0000-0000-000015000000}">
      <text>
        <r>
          <rPr>
            <sz val="9"/>
            <color indexed="81"/>
            <rFont val="Arial"/>
            <family val="2"/>
          </rPr>
          <t>Teil von Nenner KN: 6</t>
        </r>
      </text>
    </comment>
    <comment ref="F38" authorId="4" shapeId="0" xr:uid="{00000000-0006-0000-0000-000016000000}">
      <text>
        <r>
          <rPr>
            <sz val="9"/>
            <color indexed="81"/>
            <rFont val="Arial"/>
            <family val="2"/>
          </rPr>
          <t>Teil von Nenner KN: 6</t>
        </r>
      </text>
    </comment>
    <comment ref="D41" authorId="5" shapeId="0" xr:uid="{00000000-0006-0000-0000-000017000000}">
      <text>
        <r>
          <rPr>
            <sz val="9"/>
            <color indexed="81"/>
            <rFont val="Arial"/>
            <family val="2"/>
          </rPr>
          <t>Nenner KN: 10</t>
        </r>
      </text>
    </comment>
    <comment ref="F41" authorId="5" shapeId="0" xr:uid="{00000000-0006-0000-0000-000018000000}">
      <text>
        <r>
          <rPr>
            <sz val="9"/>
            <color indexed="81"/>
            <rFont val="Arial"/>
            <family val="2"/>
          </rPr>
          <t>Anzahl KN: 1
Nenner KN: 8, 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00000000-0006-0000-0200-000001000000}">
      <text>
        <r>
          <rPr>
            <sz val="9"/>
            <color indexed="81"/>
            <rFont val="Arial"/>
            <family val="2"/>
          </rPr>
          <t>Zähler KN: 10</t>
        </r>
      </text>
    </comment>
    <comment ref="A9" authorId="0" shapeId="0" xr:uid="{00000000-0006-0000-0200-000002000000}">
      <text>
        <r>
          <rPr>
            <sz val="9"/>
            <color indexed="81"/>
            <rFont val="Arial"/>
            <family val="2"/>
          </rPr>
          <t>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t>
        </r>
      </text>
    </comment>
    <comment ref="D10" authorId="0" shapeId="0" xr:uid="{00000000-0006-0000-0200-000003000000}">
      <text>
        <r>
          <rPr>
            <sz val="9"/>
            <color indexed="81"/>
            <rFont val="Arial"/>
            <family val="2"/>
          </rPr>
          <t>Angabe optional, siehe Kap. 1.7.5</t>
        </r>
      </text>
    </comment>
    <comment ref="E10" authorId="0" shapeId="0" xr:uid="{00000000-0006-0000-0200-000004000000}">
      <text>
        <r>
          <rPr>
            <sz val="9"/>
            <color indexed="81"/>
            <rFont val="Arial"/>
            <family val="2"/>
          </rPr>
          <t>Angabe optional, siehe Kap. 1.7.5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author>
    <author>Florina</author>
    <author>OnkoZert - Roxana Rentea</author>
    <author>o.penzes</author>
  </authors>
  <commentList>
    <comment ref="D4" authorId="0" shapeId="0" xr:uid="{00000000-0006-0000-0700-000001000000}">
      <text>
        <r>
          <rPr>
            <sz val="9"/>
            <color indexed="81"/>
            <rFont val="Arial"/>
            <family val="2"/>
          </rPr>
          <t>Übertrag erfolgt aus Tabellenblatt Basisdaten</t>
        </r>
      </text>
    </comment>
    <comment ref="G4" authorId="0" shapeId="0" xr:uid="{00000000-0006-0000-0700-000002000000}">
      <text>
        <r>
          <rPr>
            <sz val="9"/>
            <color indexed="81"/>
            <rFont val="Arial"/>
            <family val="2"/>
          </rPr>
          <t>Übertrag erfolgt aus Tabellenblatt Basisdaten</t>
        </r>
      </text>
    </comment>
    <comment ref="B6" authorId="0" shapeId="0" xr:uid="{00000000-0006-0000-0700-000003000000}">
      <text>
        <r>
          <rPr>
            <sz val="9"/>
            <color indexed="81"/>
            <rFont val="Arial"/>
            <family val="2"/>
          </rPr>
          <t>KN = Kennzahl</t>
        </r>
      </text>
    </comment>
    <comment ref="D6" authorId="0" shapeId="0" xr:uid="{00000000-0006-0000-0700-000004000000}">
      <text>
        <r>
          <rPr>
            <sz val="9"/>
            <color indexed="81"/>
            <rFont val="Arial"/>
            <family val="2"/>
          </rPr>
          <t>EB = Erhebungbogen 
LL = Leitlinie (www.leitlinienprogramm-onkologie.de)</t>
        </r>
      </text>
    </comment>
    <comment ref="P6" authorId="0" shapeId="0" xr:uid="{00000000-0006-0000-0700-000006000000}">
      <text>
        <r>
          <rPr>
            <sz val="9"/>
            <color indexed="81"/>
            <rFont val="Arial"/>
            <family val="2"/>
          </rPr>
          <t>Bitte zuerst graue Felder Ist-Werte ausfüllen.</t>
        </r>
      </text>
    </comment>
    <comment ref="S7" authorId="0" shapeId="0" xr:uid="{00000000-0006-0000-0700-000007000000}">
      <text>
        <r>
          <rPr>
            <sz val="9"/>
            <color indexed="81"/>
            <rFont val="Arial"/>
            <family val="2"/>
          </rPr>
          <t>Wenn Zelle grau, bitte Begründung angeben.</t>
        </r>
      </text>
    </comment>
    <comment ref="Q8" authorId="1" shapeId="0" xr:uid="{00000000-0006-0000-0700-000008000000}">
      <text>
        <r>
          <rPr>
            <sz val="9"/>
            <color indexed="81"/>
            <rFont val="Arial"/>
            <family val="2"/>
          </rPr>
          <t>Übertrag erfolgt aus Tabellenblatt Basisdaten Zelle F41</t>
        </r>
      </text>
    </comment>
    <comment ref="E11" authorId="2" shapeId="0" xr:uid="{9FAEB430-86AE-4D36-80B0-3895188C2DCD}">
      <text>
        <r>
          <rPr>
            <sz val="9"/>
            <color indexed="81"/>
            <rFont val="Arial"/>
            <family val="2"/>
          </rPr>
          <t>Weitere Erläuterungen siehe FAQ</t>
        </r>
      </text>
    </comment>
    <comment ref="E14" authorId="2" shapeId="0" xr:uid="{528572B1-5889-4597-982D-060A73CF94F8}">
      <text>
        <r>
          <rPr>
            <sz val="9"/>
            <color indexed="81"/>
            <rFont val="Arial"/>
            <family val="2"/>
          </rPr>
          <t>Weitere Erläuterungen siehe FAQ</t>
        </r>
      </text>
    </comment>
    <comment ref="E17" authorId="2" shapeId="0" xr:uid="{60AAB778-E7E8-4FC2-8383-AEA812029FC5}">
      <text>
        <r>
          <rPr>
            <sz val="9"/>
            <color indexed="81"/>
            <rFont val="Arial"/>
            <family val="2"/>
          </rPr>
          <t>Weitere Erläuterungen siehe FAQ</t>
        </r>
      </text>
    </comment>
    <comment ref="Q21" authorId="1" shapeId="0" xr:uid="{00000000-0006-0000-0700-000009000000}">
      <text>
        <r>
          <rPr>
            <sz val="9"/>
            <color indexed="81"/>
            <rFont val="Arial"/>
            <family val="2"/>
          </rPr>
          <t>Übertrag erfolgt aus Tabellenblatt Basisdaten
Zellen D27, D30, D31 und D33</t>
        </r>
      </text>
    </comment>
    <comment ref="Q24" authorId="1" shapeId="0" xr:uid="{00000000-0006-0000-0700-00000A000000}">
      <text>
        <r>
          <rPr>
            <b/>
            <sz val="9"/>
            <color indexed="81"/>
            <rFont val="Arial"/>
            <family val="2"/>
          </rPr>
          <t xml:space="preserve">Tabellenblatt Basisdaten muss vollständig ausgefüllt sein!
</t>
        </r>
        <r>
          <rPr>
            <sz val="9"/>
            <color indexed="81"/>
            <rFont val="Arial"/>
            <family val="2"/>
          </rPr>
          <t xml:space="preserve">
Übertrag erfolgt aus Tabellenblatt Basisdaten
Zellen F27, F30, F31 und F33 minus Nenner KN 5a</t>
        </r>
      </text>
    </comment>
    <comment ref="Q27" authorId="3" shapeId="0" xr:uid="{00000000-0006-0000-0700-00000B000000}">
      <text>
        <r>
          <rPr>
            <sz val="9"/>
            <color indexed="81"/>
            <rFont val="Arial"/>
            <family val="2"/>
          </rPr>
          <t>Übertrag erfolgt aus Tabellenblatt Basisdaten Zellen F26, F28, F32, F35, F36, F37 und F38</t>
        </r>
      </text>
    </comment>
    <comment ref="E29" authorId="2" shapeId="0" xr:uid="{22E2896D-C9A6-40CF-A92A-8AF594D075ED}">
      <text>
        <r>
          <rPr>
            <sz val="9"/>
            <color indexed="81"/>
            <rFont val="Arial"/>
            <family val="2"/>
          </rPr>
          <t>Weitere Erläuterungen siehe FAQ</t>
        </r>
      </text>
    </comment>
    <comment ref="E32" authorId="3" shapeId="0" xr:uid="{00000000-0006-0000-0700-00000C000000}">
      <text>
        <r>
          <rPr>
            <sz val="9"/>
            <color indexed="81"/>
            <rFont val="Arial"/>
            <family val="2"/>
          </rPr>
          <t>Screeninginstrumente können der S3 Leitlinie Psychoonkologische Diagnostik, Beratung und Behandlung von erwachsenen Krebspat. entnommen werden</t>
        </r>
      </text>
    </comment>
    <comment ref="H32" authorId="3" shapeId="0" xr:uid="{00000000-0006-0000-0700-00000D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Q33" authorId="1" shapeId="0" xr:uid="{00000000-0006-0000-0700-00000E000000}">
      <text>
        <r>
          <rPr>
            <sz val="9"/>
            <color indexed="81"/>
            <rFont val="Arial"/>
            <family val="2"/>
          </rPr>
          <t>Übertrag erfolgt aus Tabellenblatt Basisdaten Zelle F41</t>
        </r>
      </text>
    </comment>
    <comment ref="Q36" authorId="1" shapeId="0" xr:uid="{00000000-0006-0000-0700-00000F000000}">
      <text>
        <r>
          <rPr>
            <sz val="9"/>
            <color indexed="81"/>
            <rFont val="Arial"/>
            <family val="2"/>
          </rPr>
          <t>Übertrag erfolgt aus Tabellenblatt Basisdaten Zelle F41</t>
        </r>
      </text>
    </comment>
    <comment ref="Q38" authorId="2" shapeId="0" xr:uid="{00000000-0006-0000-0700-000010000000}">
      <text>
        <r>
          <rPr>
            <sz val="9"/>
            <color indexed="81"/>
            <rFont val="Arial"/>
            <family val="2"/>
          </rPr>
          <t>Der Zähler ist keine Teilmenge des Nenners.
Übertrag erfolgt aus Tabellenblatt Studien Zelle E5</t>
        </r>
      </text>
    </comment>
    <comment ref="Q39" authorId="1" shapeId="0" xr:uid="{00000000-0006-0000-0700-000011000000}">
      <text>
        <r>
          <rPr>
            <sz val="9"/>
            <color indexed="81"/>
            <rFont val="Arial"/>
            <family val="2"/>
          </rPr>
          <t>Übertrag erfolgt aus Tabellenblatt 
Basisdaten Zelle D41</t>
        </r>
      </text>
    </comment>
    <comment ref="E41" authorId="2" shapeId="0" xr:uid="{A143D9BA-C006-47EC-8958-2FD5FCA80924}">
      <text>
        <r>
          <rPr>
            <sz val="9"/>
            <color indexed="81"/>
            <rFont val="Arial"/>
            <family val="2"/>
          </rPr>
          <t>Weitere Erläuterungen siehe FAQ</t>
        </r>
      </text>
    </comment>
    <comment ref="E47" authorId="2" shapeId="0" xr:uid="{49A2100F-4F29-406F-9DDF-E88FA79F1C2C}">
      <text>
        <r>
          <rPr>
            <sz val="9"/>
            <color indexed="81"/>
            <rFont val="Arial"/>
            <family val="2"/>
          </rPr>
          <t>Weitere Erläuterungen siehe FAQ</t>
        </r>
      </text>
    </comment>
    <comment ref="E53" authorId="2" shapeId="0" xr:uid="{B3CC93F0-BC01-4A98-96BC-CC8C36283790}">
      <text>
        <r>
          <rPr>
            <sz val="9"/>
            <color indexed="81"/>
            <rFont val="Arial"/>
            <family val="2"/>
          </rPr>
          <t>Weitere Erläuterungen siehe FAQ</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B00-000001000000}">
      <text>
        <r>
          <rPr>
            <sz val="9"/>
            <color indexed="81"/>
            <rFont val="Arial"/>
            <family val="2"/>
          </rPr>
          <t>Übertrag erfolgt aus 
Tabellenblatt Basisdaten</t>
        </r>
      </text>
    </comment>
    <comment ref="C8" authorId="0" shapeId="0" xr:uid="{00000000-0006-0000-0B00-000002000000}">
      <text>
        <r>
          <rPr>
            <sz val="9"/>
            <color indexed="81"/>
            <rFont val="Arial"/>
            <family val="2"/>
          </rPr>
          <t>Übertrag erfolgt aus Tabellenblatt Basisdaten</t>
        </r>
      </text>
    </comment>
    <comment ref="J8" authorId="0" shapeId="0" xr:uid="{00000000-0006-0000-0B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<sst xmlns="http://schemas.openxmlformats.org/spreadsheetml/2006/main" count="1461" uniqueCount="1021">
  <si>
    <t>Summe</t>
  </si>
  <si>
    <t>Reg.-Nr.</t>
  </si>
  <si>
    <t>Zentrum</t>
  </si>
  <si>
    <t>Standort</t>
  </si>
  <si>
    <t>Ansprechpartner</t>
  </si>
  <si>
    <t>Bundesland / Land</t>
  </si>
  <si>
    <t>Tumordokumentationssystem</t>
  </si>
  <si>
    <t>Kennzahlenjahr</t>
  </si>
  <si>
    <t xml:space="preserve">Reg.-Nr. </t>
  </si>
  <si>
    <t>Erstelldatum</t>
  </si>
  <si>
    <t>Datenqualität Kennzahlen</t>
  </si>
  <si>
    <t>Plausibel</t>
  </si>
  <si>
    <t>Bearbeitungs-qualität</t>
  </si>
  <si>
    <t>Plausibilität unklar</t>
  </si>
  <si>
    <t>Sollvorgabe nicht erfüllt</t>
  </si>
  <si>
    <t>Fehlerhaft</t>
  </si>
  <si>
    <t>Inkorrekt</t>
  </si>
  <si>
    <t>Unvollständig</t>
  </si>
  <si>
    <t>KN</t>
  </si>
  <si>
    <t>Kennzahldefinition</t>
  </si>
  <si>
    <t>Kennzahlenziel</t>
  </si>
  <si>
    <t>Zähler</t>
  </si>
  <si>
    <t>Grundgesamtheit 
(= Nenner)</t>
  </si>
  <si>
    <t>Plausi unklar</t>
  </si>
  <si>
    <t>Soll-vorgabe</t>
  </si>
  <si>
    <t>Ist-Wert</t>
  </si>
  <si>
    <t>Daten-qualität</t>
  </si>
  <si>
    <t>Verifizierung Zentrum</t>
  </si>
  <si>
    <t>-----</t>
  </si>
  <si>
    <t>Anzahl</t>
  </si>
  <si>
    <t>≥ 95%</t>
  </si>
  <si>
    <t>Nenner</t>
  </si>
  <si>
    <t>%</t>
  </si>
  <si>
    <t>Alle KN leer:</t>
  </si>
  <si>
    <t>Ja</t>
  </si>
  <si>
    <t>Nein</t>
  </si>
  <si>
    <t>Pflicht Berechnung</t>
  </si>
  <si>
    <t>I.O.</t>
  </si>
  <si>
    <t>I.O. (Plausibilität unklar)</t>
  </si>
  <si>
    <t>Optional Berechnung</t>
  </si>
  <si>
    <t>optional - I.O.</t>
  </si>
  <si>
    <t>optional - I.O. (Plausibilität unklar)</t>
  </si>
  <si>
    <t>optional - Sollvorgabe nicht erfüllt</t>
  </si>
  <si>
    <t>optional - unvollständig</t>
  </si>
  <si>
    <t>optional - inkorrekt</t>
  </si>
  <si>
    <t>Kennzahlenbogen</t>
  </si>
  <si>
    <t>Nr.</t>
  </si>
  <si>
    <t>kein Eintrag</t>
  </si>
  <si>
    <t>&lt;</t>
  </si>
  <si>
    <t>&gt;</t>
  </si>
  <si>
    <t xml:space="preserve"> &lt;= Sollv. nicht erfüllt</t>
  </si>
  <si>
    <t xml:space="preserve"> &gt;= Sollv. nicht erfüllt</t>
  </si>
  <si>
    <t xml:space="preserve"> &lt; Plausi ?</t>
  </si>
  <si>
    <t xml:space="preserve"> &gt; Plausi ?</t>
  </si>
  <si>
    <t>Anzahl/Quote</t>
  </si>
  <si>
    <t>HID</t>
  </si>
  <si>
    <t>ID</t>
  </si>
  <si>
    <t>Aktion</t>
  </si>
  <si>
    <t>n.d.</t>
  </si>
  <si>
    <t>Einrichtung 1</t>
  </si>
  <si>
    <t>Bundesland</t>
  </si>
  <si>
    <t>Erstzertifizierung</t>
  </si>
  <si>
    <t>Berlin</t>
  </si>
  <si>
    <t>Nordrhein-Westfalen</t>
  </si>
  <si>
    <t>Niedersachsen</t>
  </si>
  <si>
    <t>Schweiz</t>
  </si>
  <si>
    <t>Nicht gelistet</t>
  </si>
  <si>
    <t>FormularID</t>
  </si>
  <si>
    <t>Allgemeine Feststellungen</t>
  </si>
  <si>
    <t>Allgemeine Hinweise</t>
  </si>
  <si>
    <t>Allgemeine Abweichungen</t>
  </si>
  <si>
    <t>Bewertung Ausschuss</t>
  </si>
  <si>
    <t>Anmerkung OnkoZert</t>
  </si>
  <si>
    <t>Nr</t>
  </si>
  <si>
    <t>Zaehler</t>
  </si>
  <si>
    <t>Quote</t>
  </si>
  <si>
    <t>vID</t>
  </si>
  <si>
    <t>ErlaeuterungDatendefizit</t>
  </si>
  <si>
    <t>EingeleiteteAktionen</t>
  </si>
  <si>
    <t>Aktionen</t>
  </si>
  <si>
    <t>Feststellung</t>
  </si>
  <si>
    <t>Hinweis</t>
  </si>
  <si>
    <t>Abweichung</t>
  </si>
  <si>
    <t>Datum Erstzertifizierung</t>
  </si>
  <si>
    <t>OncoBox</t>
  </si>
  <si>
    <t>Datenqualität</t>
  </si>
  <si>
    <t>Sollvorgabe</t>
  </si>
  <si>
    <t>Zähler / Anzahl</t>
  </si>
  <si>
    <t xml:space="preserve">Datenqualität
</t>
  </si>
  <si>
    <t>Begründung / Ursache</t>
  </si>
  <si>
    <t>Eingeleitete / geplante Aktionen</t>
  </si>
  <si>
    <t>Für Übertragung in Datendefizite_KB:</t>
  </si>
  <si>
    <t>Beratung Sozialdienst</t>
  </si>
  <si>
    <t>≥ 5%</t>
  </si>
  <si>
    <t>XML-OncoBox</t>
  </si>
  <si>
    <t>Noch nicht vorhanden</t>
  </si>
  <si>
    <t>Tumordokumentation</t>
  </si>
  <si>
    <t>Eigenentwicklung (MS Excel, MS Access etc.)</t>
  </si>
  <si>
    <t>Achieva</t>
  </si>
  <si>
    <t>Achiever Medical System</t>
  </si>
  <si>
    <t>ambucare</t>
  </si>
  <si>
    <t>c37.CancerCenter</t>
  </si>
  <si>
    <t>CARAT</t>
  </si>
  <si>
    <t>CREDOS</t>
  </si>
  <si>
    <t>em.net</t>
  </si>
  <si>
    <t>FileTuDo</t>
  </si>
  <si>
    <t>GTDS</t>
  </si>
  <si>
    <t>Heartsoft Tumordatenbank</t>
  </si>
  <si>
    <t>H.I.T.</t>
  </si>
  <si>
    <t>IndivuNET</t>
  </si>
  <si>
    <t>ixserv.4</t>
  </si>
  <si>
    <t>KIS-Erweiterung</t>
  </si>
  <si>
    <t>KRAZTUR</t>
  </si>
  <si>
    <t>Kolorekt</t>
  </si>
  <si>
    <t>KR7</t>
  </si>
  <si>
    <t>KoReDos</t>
  </si>
  <si>
    <t>Medbrix</t>
  </si>
  <si>
    <t>MaDoS</t>
  </si>
  <si>
    <t>MR-TU-DO</t>
  </si>
  <si>
    <t>NUK</t>
  </si>
  <si>
    <t>ORBIS-ODOK</t>
  </si>
  <si>
    <t>MIQ-KRCA</t>
  </si>
  <si>
    <t>Oncolution</t>
  </si>
  <si>
    <t>ONKOSTAR</t>
  </si>
  <si>
    <t>ONDIS</t>
  </si>
  <si>
    <t>onkodok (XAXOA)</t>
  </si>
  <si>
    <t>OnkoManager</t>
  </si>
  <si>
    <t>Onkomedia</t>
  </si>
  <si>
    <t>OnkoNet</t>
  </si>
  <si>
    <t>online Dokumentation IDZB</t>
  </si>
  <si>
    <t>SMATOS</t>
  </si>
  <si>
    <t>QuaDoSta</t>
  </si>
  <si>
    <t>Tudok (Tumorzentrum Regensburg)</t>
  </si>
  <si>
    <t>Tumordokumentation des Instituts für Krebsepidemiologie</t>
  </si>
  <si>
    <t>UCC-TDS (Tumorzentrum Dresden)</t>
  </si>
  <si>
    <t>Qualitätssicherung Kolorektalkarzinom</t>
  </si>
  <si>
    <t>Unbekannt</t>
  </si>
  <si>
    <t>StuDoQ</t>
  </si>
  <si>
    <t>WDC-Kolonakte</t>
  </si>
  <si>
    <t>Baden-Württemberg</t>
  </si>
  <si>
    <t>Bayern</t>
  </si>
  <si>
    <t>Brandenburg</t>
  </si>
  <si>
    <t>Bremen</t>
  </si>
  <si>
    <t>Hamburg</t>
  </si>
  <si>
    <t>Hessen</t>
  </si>
  <si>
    <t>Mecklenburg-Vorpommern</t>
  </si>
  <si>
    <t>Rheinland-Pfalz</t>
  </si>
  <si>
    <t>Saarland</t>
  </si>
  <si>
    <t>Sachsen</t>
  </si>
  <si>
    <t>Sachsen-Anhalt</t>
  </si>
  <si>
    <t>Schleswig-Holstein</t>
  </si>
  <si>
    <t>Thüringen</t>
  </si>
  <si>
    <t>Österreich</t>
  </si>
  <si>
    <t>% Angabe</t>
  </si>
  <si>
    <t>Derzeit keine Vorgaben</t>
  </si>
  <si>
    <t>MADOS 4</t>
  </si>
  <si>
    <t>Ausnahme (Plausibilität unklar)</t>
  </si>
  <si>
    <t>Summe Plausibilität unklar</t>
  </si>
  <si>
    <t>optional - Ausnahme (Plausibilität unklar)</t>
  </si>
  <si>
    <t>Land</t>
  </si>
  <si>
    <t>Siehe Sollvorgabe</t>
  </si>
  <si>
    <t>Adäquate Rate an Beratung durch Sozialdienst</t>
  </si>
  <si>
    <t>Adjumed</t>
  </si>
  <si>
    <t>CaOnkoDok (Eigenentwicklung)</t>
  </si>
  <si>
    <t>Clinic WinData</t>
  </si>
  <si>
    <t>Eigenentwicklung auf Basis medico (Cerner)</t>
  </si>
  <si>
    <t>ODSeasy / ODSeasyNet</t>
  </si>
  <si>
    <t>Tumorregister München (TRM)</t>
  </si>
  <si>
    <t>A) Akute Leukämien und Burkitt Lymphom</t>
  </si>
  <si>
    <t>AML</t>
  </si>
  <si>
    <t>B) Maligne Lymphome und Plasmazellneoplasien</t>
  </si>
  <si>
    <t>Hodgkin-Lymphome</t>
  </si>
  <si>
    <t>Non-Hodgkin-Lymphome</t>
  </si>
  <si>
    <t>Plasmazellneoplasien</t>
  </si>
  <si>
    <t>C) Myelodysplastische und myeloproliferative Neoplasien</t>
  </si>
  <si>
    <t>CML und andere MPN</t>
  </si>
  <si>
    <t>MDS</t>
  </si>
  <si>
    <t>MDS-MPN</t>
  </si>
  <si>
    <t>Gesamt Hämatologische Neoplasien</t>
  </si>
  <si>
    <t>Gesamt (A + B + C + D)</t>
  </si>
  <si>
    <t>D) Sonstige</t>
  </si>
  <si>
    <t>≥ 75</t>
  </si>
  <si>
    <t>A) Akute Leukämien und Burkitt-Lymphom</t>
  </si>
  <si>
    <t>C91.0-</t>
  </si>
  <si>
    <t>Akute lymphatische Leukämie [ALL]</t>
  </si>
  <si>
    <t>C91.8-</t>
  </si>
  <si>
    <t>Reifzellige B-ALL vom Burkitt-Typ</t>
  </si>
  <si>
    <t>Lymphoblastisches Lymphom</t>
  </si>
  <si>
    <t>Burkitt-Lymphom</t>
  </si>
  <si>
    <t>C83.5</t>
  </si>
  <si>
    <t>C83.7</t>
  </si>
  <si>
    <t>C92.0-</t>
  </si>
  <si>
    <t>Akute myeloblastische Leukämie [AML]</t>
  </si>
  <si>
    <t>C92.3-</t>
  </si>
  <si>
    <t>Myelosarkom</t>
  </si>
  <si>
    <t>C92.4-</t>
  </si>
  <si>
    <t>Akute Promyelozyten-Leukämie [PCL]</t>
  </si>
  <si>
    <t>C92.5-</t>
  </si>
  <si>
    <t>Akute myelomonozytäre Leukämie</t>
  </si>
  <si>
    <t>C92.6-</t>
  </si>
  <si>
    <t>Akute myeloische Leukämie mit 11q23-Abnormität</t>
  </si>
  <si>
    <t>C92.8-</t>
  </si>
  <si>
    <t>Akute myeloische Leukämie mit multilineärer Dysplasie</t>
  </si>
  <si>
    <t>C93.0-</t>
  </si>
  <si>
    <t>Akute Monoblasten-/Monozytenleukämie</t>
  </si>
  <si>
    <t>C94.0-</t>
  </si>
  <si>
    <t>Akute Erythroleukämie</t>
  </si>
  <si>
    <t>C94.2-</t>
  </si>
  <si>
    <t>Akute Megakaryoblastenleukämie</t>
  </si>
  <si>
    <t>C94.3-</t>
  </si>
  <si>
    <t>Mastzellenleukämie</t>
  </si>
  <si>
    <t>C94.4-</t>
  </si>
  <si>
    <t>Akute Panmyelose mit Myelofibrose</t>
  </si>
  <si>
    <t>C94.7-</t>
  </si>
  <si>
    <t>Sonstige näher bezeichnete Leukämien</t>
  </si>
  <si>
    <t>C94.8!</t>
  </si>
  <si>
    <t>Blastenkrise bei chronischer myeloischer Leukämie [CML]</t>
  </si>
  <si>
    <t>C95.0-</t>
  </si>
  <si>
    <t>Akute Leukämie nicht näher bezeichneten Zelltyps</t>
  </si>
  <si>
    <t>Hodgkin-Lymphom</t>
  </si>
  <si>
    <t>C81.-</t>
  </si>
  <si>
    <t>Hodgkin-Lymphom [Lymphogranulomatose]</t>
  </si>
  <si>
    <t>C81.0</t>
  </si>
  <si>
    <t>Noduläres lymphozytenprädominantes Hodgkin-Lymphom</t>
  </si>
  <si>
    <t>C81.1</t>
  </si>
  <si>
    <t>Nodulär-sklerosierendes (klassisches) Hodgkin-Lymphom</t>
  </si>
  <si>
    <t>C81.2</t>
  </si>
  <si>
    <t>Gemischtzelliges (klassisches) Hodgkin-Lymphom</t>
  </si>
  <si>
    <t>C81.3</t>
  </si>
  <si>
    <t>Lymphozytenarmes (klassisches) Hodgkin-Lymphom</t>
  </si>
  <si>
    <t>C81.4</t>
  </si>
  <si>
    <t>C81.7</t>
  </si>
  <si>
    <t>Sonstige Typen des (klassischen) Hodgkin-Lymphoms</t>
  </si>
  <si>
    <t>C81.9</t>
  </si>
  <si>
    <t>Hodgkin-Lymphom, nicht näher bezeichnet</t>
  </si>
  <si>
    <t>Non-Hodgkin-Lymphom</t>
  </si>
  <si>
    <t>C82.-</t>
  </si>
  <si>
    <t>Follikuläres Lymphom</t>
  </si>
  <si>
    <t>C82.0</t>
  </si>
  <si>
    <t>Follikuläres Lymphom Grad I</t>
  </si>
  <si>
    <t>C82.1</t>
  </si>
  <si>
    <t>Follikuläres Lymphom Grad II</t>
  </si>
  <si>
    <t>C82.2</t>
  </si>
  <si>
    <t>Follikuläres Lymphom Grad III, nicht näher bezeichnet</t>
  </si>
  <si>
    <t>C82.3</t>
  </si>
  <si>
    <t>Follikuläres Lymphom Grad IIIa</t>
  </si>
  <si>
    <t>C82.4</t>
  </si>
  <si>
    <t>Follikuläres Lymphom Grad IIIb</t>
  </si>
  <si>
    <t>C82.5</t>
  </si>
  <si>
    <t>Diffuses Follikelzentrumslymphom</t>
  </si>
  <si>
    <t>C82.6</t>
  </si>
  <si>
    <t>Kutanes Follikelzentrumslymphom</t>
  </si>
  <si>
    <t>C82.7</t>
  </si>
  <si>
    <t>Sonstige Typen des follikulären Lymphoms</t>
  </si>
  <si>
    <t>C82.9</t>
  </si>
  <si>
    <t>Follikuläres Lymphom, nicht näher bezeichnet</t>
  </si>
  <si>
    <t>C83.-</t>
  </si>
  <si>
    <t>Nicht follikuläres Lymphom</t>
  </si>
  <si>
    <t>C83.0</t>
  </si>
  <si>
    <t>Kleinzelliges B-Zell-Lymphom</t>
  </si>
  <si>
    <t>C83.1</t>
  </si>
  <si>
    <t>Mantelzell-Lymphom</t>
  </si>
  <si>
    <t>C83.3</t>
  </si>
  <si>
    <t>Diffuses großzelliges B-Zell-Lymphom</t>
  </si>
  <si>
    <t>C83.8</t>
  </si>
  <si>
    <t>Sonstige nicht follikuläre Lymphome</t>
  </si>
  <si>
    <t>C83.9</t>
  </si>
  <si>
    <t>Nicht follikuläres Lymphom, nicht näher bezeichnet</t>
  </si>
  <si>
    <t>C84.-</t>
  </si>
  <si>
    <t>Reifzellige T/NK-Zell-Lymphome</t>
  </si>
  <si>
    <t>C84.0</t>
  </si>
  <si>
    <t>Mycosis fungoides</t>
  </si>
  <si>
    <t>C84.1</t>
  </si>
  <si>
    <t>Sézary-Syndrom</t>
  </si>
  <si>
    <t>C84.4</t>
  </si>
  <si>
    <t>Peripheres T-Zell-Lymphom, nicht spezifiziert</t>
  </si>
  <si>
    <t>C84.5</t>
  </si>
  <si>
    <t>Sonstige reifzellige T/NK-Zell-Lymphome</t>
  </si>
  <si>
    <t>C84.6</t>
  </si>
  <si>
    <t>Anaplastisches großzelliges Lymphom, ALK-positiv</t>
  </si>
  <si>
    <t>C84.7</t>
  </si>
  <si>
    <t>Anaplastisches großzelliges Lymphom, ALK-negativ</t>
  </si>
  <si>
    <t>C84.8</t>
  </si>
  <si>
    <t>Kutanes T-Zell-Lymphom, nicht näher bezeichnet</t>
  </si>
  <si>
    <t>C84.9</t>
  </si>
  <si>
    <t>Reifzelliges T/NK-Zell-Lymphom, nicht näher bezeichnet</t>
  </si>
  <si>
    <t>C85.-</t>
  </si>
  <si>
    <t>Sonstige und nicht näher bezeichnete Typen des Non-Hodgkin-Lymphoms</t>
  </si>
  <si>
    <t>C85.1</t>
  </si>
  <si>
    <t>B-Zell-Lymphom, nicht näher bezeichnet</t>
  </si>
  <si>
    <t>C85.2</t>
  </si>
  <si>
    <t>Mediastinales (thymisches) großzelliges B-Zell-Lymphom</t>
  </si>
  <si>
    <t>C85.7</t>
  </si>
  <si>
    <t>Sonstige näher bezeichnete Typen des Non-Hodgkin-Lymphoms</t>
  </si>
  <si>
    <t>C85.9</t>
  </si>
  <si>
    <t>Non-Hodgkin-Lymphom, nicht näher bezeichnet</t>
  </si>
  <si>
    <t>C86.-</t>
  </si>
  <si>
    <t>Weitere spezifizierte T/NK-Zell-Lymphome</t>
  </si>
  <si>
    <t>C86.0</t>
  </si>
  <si>
    <t>Extranodales NK/T-Zell-Lymphom, nasaler Typ</t>
  </si>
  <si>
    <t>C86.1</t>
  </si>
  <si>
    <t>Hepatosplenisches T-Zell-Lymphom</t>
  </si>
  <si>
    <t>C86.2</t>
  </si>
  <si>
    <t>T-Zell-Lymphom vom Enteropathie-Typ</t>
  </si>
  <si>
    <t>C86.3</t>
  </si>
  <si>
    <t>Subkutanes pannikulitisches T-Zell-Lymphom</t>
  </si>
  <si>
    <t>C86.4</t>
  </si>
  <si>
    <t>C86.5</t>
  </si>
  <si>
    <t>Angioimmunoblastisches T-Zell-Lymphom</t>
  </si>
  <si>
    <t>C86.6</t>
  </si>
  <si>
    <t>Primäre kutane CD30-positive T-Zell-Proliferationen</t>
  </si>
  <si>
    <t>C88.-</t>
  </si>
  <si>
    <t>Bösartige immunproliferative Krankheiten</t>
  </si>
  <si>
    <t>C88.0-</t>
  </si>
  <si>
    <t>Makroglobulinämie Waldenström</t>
  </si>
  <si>
    <t>C88.2-</t>
  </si>
  <si>
    <t>Sonstige Schwerkettenkrankheit</t>
  </si>
  <si>
    <t>C88.3-</t>
  </si>
  <si>
    <t>Immunproliferative Dünndarmkrankheit</t>
  </si>
  <si>
    <t>C88.4-</t>
  </si>
  <si>
    <t>Extranodales Marginalzonen-B-Zell-Lymphom des Mukosa-assoziierten lymphatischen Gewebes [MALT-Lymphom]</t>
  </si>
  <si>
    <t>C88.7-</t>
  </si>
  <si>
    <t>Sonstige bösartige immunproliferative Krankheiten</t>
  </si>
  <si>
    <t xml:space="preserve">C88.9- </t>
  </si>
  <si>
    <t>Bösartige immunproliferative Krankheit, nicht näher bezeichnet</t>
  </si>
  <si>
    <t>CLL und andere regelhaft leukämisch verlaufende NHL</t>
  </si>
  <si>
    <t>C91.1-</t>
  </si>
  <si>
    <t>Chronische lymphatische Leukämie vom B-Zell-Typ [CLL]</t>
  </si>
  <si>
    <t>C91.3-</t>
  </si>
  <si>
    <t>Prolymphozytäre Leukämie vom B-Zell-Typ</t>
  </si>
  <si>
    <t>C91.4-</t>
  </si>
  <si>
    <t>Haarzellenleukämie</t>
  </si>
  <si>
    <t>C91.5-</t>
  </si>
  <si>
    <t>C91.6-</t>
  </si>
  <si>
    <t>Prolymphozyten-Leukämie vom T-Zell-Typ</t>
  </si>
  <si>
    <t>C91.7-</t>
  </si>
  <si>
    <t>Sonstige lymphatische Leukämie</t>
  </si>
  <si>
    <t>C91.9-</t>
  </si>
  <si>
    <t>Lymphatische Leukämie, nicht näher bezeichnet</t>
  </si>
  <si>
    <t>C90.-</t>
  </si>
  <si>
    <t>Plasmozytom und bösartige Plasmazellen-Neubildungen</t>
  </si>
  <si>
    <t>C90.0-</t>
  </si>
  <si>
    <t>Multiples Myelom</t>
  </si>
  <si>
    <t>C90.1-</t>
  </si>
  <si>
    <t>Plasmazellenleukämie</t>
  </si>
  <si>
    <t>C90.2-</t>
  </si>
  <si>
    <t>Extramedulläres Plasmozytom</t>
  </si>
  <si>
    <t>C90.3-</t>
  </si>
  <si>
    <t>Solitäres Plasmozytom</t>
  </si>
  <si>
    <t>C92.1-</t>
  </si>
  <si>
    <t>Chronische myeloische Leukämie [CML], BCR/ABL-positiv</t>
  </si>
  <si>
    <t>D45</t>
  </si>
  <si>
    <t>Polycythaemia vera</t>
  </si>
  <si>
    <t>D47.1</t>
  </si>
  <si>
    <t>Chronische myeloproliferative Krankheit</t>
  </si>
  <si>
    <t>D47.3</t>
  </si>
  <si>
    <t>Essentielle (hämorrhagische) Thrombozythämie</t>
  </si>
  <si>
    <t>D47.4</t>
  </si>
  <si>
    <t>Osteomyelofibrose</t>
  </si>
  <si>
    <t>D47.5</t>
  </si>
  <si>
    <t>Chronische Eosinophilen-Leukämie [Hypereosinophiles Syndrom]</t>
  </si>
  <si>
    <t>D46.-</t>
  </si>
  <si>
    <t>Myelodysplastische Syndrome</t>
  </si>
  <si>
    <t>D46.0</t>
  </si>
  <si>
    <t>Refraktäre Anämie ohne Ringsideroblasten, so bezeichnet</t>
  </si>
  <si>
    <t>D46.1</t>
  </si>
  <si>
    <t>Refraktäre Anämie mit Ringsideroblasten</t>
  </si>
  <si>
    <t>D46.2</t>
  </si>
  <si>
    <t>Refraktäre Anämie mit Blastenüberschuss [RAEB]</t>
  </si>
  <si>
    <t>D46.4</t>
  </si>
  <si>
    <t>Refraktäre Anämie, nicht näher bezeichnet</t>
  </si>
  <si>
    <t>D46.5</t>
  </si>
  <si>
    <t>Refraktäre Anämie mit Mehrlinien-Dysplasie</t>
  </si>
  <si>
    <t>D46.6</t>
  </si>
  <si>
    <t>Myelodysplastisches Syndrom mit isolierter del(5q)-Chromosomenanomalie</t>
  </si>
  <si>
    <t>D46.7</t>
  </si>
  <si>
    <t>Sonstige myelodysplastische Syndrome</t>
  </si>
  <si>
    <t>D46.9</t>
  </si>
  <si>
    <t>Myelodysplastisches Syndrom, nicht näher bezeichnet</t>
  </si>
  <si>
    <t>C92.2-</t>
  </si>
  <si>
    <t>Atypische chronische myeloische Leukämie, BCR/ABL-negativ</t>
  </si>
  <si>
    <t>C93.1-</t>
  </si>
  <si>
    <t>Chronische myelomonozytäre Leukämie</t>
  </si>
  <si>
    <t>C93.3</t>
  </si>
  <si>
    <t>Juvenile myelomonozytäre Leukämie</t>
  </si>
  <si>
    <t>C93.7-</t>
  </si>
  <si>
    <t>Sonstige Monozytenleukämie</t>
  </si>
  <si>
    <t>C93.9-</t>
  </si>
  <si>
    <t>Monozytenleukämie, nicht näher bezeichnet</t>
  </si>
  <si>
    <t>C94.6</t>
  </si>
  <si>
    <t>Myelodysplastische und myeloproliferative Krankheit, nicht klassifizierbar</t>
  </si>
  <si>
    <t>C92.7-</t>
  </si>
  <si>
    <t>Sonstige myeloische Leukämie</t>
  </si>
  <si>
    <t>C92.9-</t>
  </si>
  <si>
    <t>Myeloische Leukämie, nicht näher bezeichnet</t>
  </si>
  <si>
    <t>C95.1-</t>
  </si>
  <si>
    <t>Chronische Leukämie nicht näher bezeichneten Zelltyps</t>
  </si>
  <si>
    <t>C95.7-</t>
  </si>
  <si>
    <t>Sonstige Leukämie nicht näher bezeichneten Zelltyps</t>
  </si>
  <si>
    <t>C95.9-</t>
  </si>
  <si>
    <t>Leukämie, nicht näher bezeichnet</t>
  </si>
  <si>
    <t>C96.-</t>
  </si>
  <si>
    <t>Sonstige und nicht näher bezeichnete bösartige Neubildungen des lymphatischen, blutbildenden und verwandten Gewebes</t>
  </si>
  <si>
    <t>C96.0</t>
  </si>
  <si>
    <t>Multifokale und multisystemische (disseminierte) Langerhans-Zell-Histiozytose [Abt-Letterer-Siwe-Krankheit]</t>
  </si>
  <si>
    <t>C96.2</t>
  </si>
  <si>
    <t>Bösartiger Mastzelltumor</t>
  </si>
  <si>
    <t>C96.4</t>
  </si>
  <si>
    <t>Sarkom der dendritischen Zellen (akzessorische Zellen)</t>
  </si>
  <si>
    <t>C96.5</t>
  </si>
  <si>
    <t>Multifokale und unisystemische Langerhans-Zell-Histiozytose</t>
  </si>
  <si>
    <t>C96.6</t>
  </si>
  <si>
    <t>Unifokale Langerhans-Zell-Histiozytose</t>
  </si>
  <si>
    <t>C96.7</t>
  </si>
  <si>
    <t>Sonstige näher bezeichnete bösartige Neubildungen des lymphatischen, blutbildenden und verwandten Gewebes</t>
  </si>
  <si>
    <t>C96.8</t>
  </si>
  <si>
    <t>Histiozytisches Sarkom</t>
  </si>
  <si>
    <t>C96.9</t>
  </si>
  <si>
    <t>Bösartige Neubildung des lymphatischen, blutbildenden und verwandten Gewebes, nicht näher bezeichnet</t>
  </si>
  <si>
    <t>D47.7</t>
  </si>
  <si>
    <t>Sonstige näher bezeichnete Neubildungen unsicheren oder unbekannten Verhaltens des lymphatischen, blutbildenden und verwandten Gewebes</t>
  </si>
  <si>
    <t>D47.9</t>
  </si>
  <si>
    <t>Neubildung unsicheren oder unbekannten Verhaltens des lymphatischen, blutbildenden und verwandten Gewebes, nicht näher bezeichnet</t>
  </si>
  <si>
    <t xml:space="preserve">Vorstellung Tumorkonferenz
(Primärfälle)
</t>
  </si>
  <si>
    <t xml:space="preserve">Fallbesprechung Hämatologie und Onkologie </t>
  </si>
  <si>
    <t>Hepatitis- und HIV-Serologie vor Beginn der Therapie</t>
  </si>
  <si>
    <t>Vorstellung Tumorkonferenz (weitere)</t>
  </si>
  <si>
    <t>Primärfälle des Nenners, die prätherapeutisch in der Tumorkonferenz vorgestellt wurden</t>
  </si>
  <si>
    <t>Basisdaten Hämatologische Neoplasien</t>
  </si>
  <si>
    <t>Kennzahlenbogen Hämatologische Neoplasien</t>
  </si>
  <si>
    <t xml:space="preserve">Bestimmung TP53-Deletions- und Mutationsstatus vor erster systemischer CLL-Therapie </t>
  </si>
  <si>
    <t>Autologe Stammzelltransplantationen</t>
  </si>
  <si>
    <t>Autologe Stammzelltransplantationen (OPS: 5-411.0, 8-805.0) (am Standort des Zentrums durchgeführt)</t>
  </si>
  <si>
    <t xml:space="preserve">Primärfälle mit CLL und erster systemischer Therapie </t>
  </si>
  <si>
    <t>Allogene Stammzelltransplantationen</t>
  </si>
  <si>
    <r>
      <t xml:space="preserve">Primärfälle </t>
    </r>
    <r>
      <rPr>
        <b/>
        <vertAlign val="superscript"/>
        <sz val="10"/>
        <rFont val="Arial"/>
        <family val="2"/>
      </rPr>
      <t>1)</t>
    </r>
  </si>
  <si>
    <t>Angabe Anzahl autologe Stammzelltransplantationen</t>
  </si>
  <si>
    <t>Angabe Anzahl allogene Stammzelltransplantationen</t>
  </si>
  <si>
    <t>Primärfälle</t>
  </si>
  <si>
    <t>Gesamt</t>
  </si>
  <si>
    <t>Gesamt (A+B+C+D)</t>
  </si>
  <si>
    <t>Ausnahme</t>
  </si>
  <si>
    <t>Kennzahlenbogen - Analyseprotokoll Datendefizite Hämatologische Neoplasien</t>
  </si>
  <si>
    <t>Anmerkung:</t>
  </si>
  <si>
    <t>SHGHoncoDoc</t>
  </si>
  <si>
    <t>&lt; 30%</t>
  </si>
  <si>
    <t>ALL / lymphoblastisches Lymphom</t>
  </si>
  <si>
    <t>Burkitt-ALL / Burkitt-Lymphom</t>
  </si>
  <si>
    <t>5a</t>
  </si>
  <si>
    <t>5b</t>
  </si>
  <si>
    <t>LL QI CLL</t>
  </si>
  <si>
    <t>EB/ LL</t>
  </si>
  <si>
    <t>ALL / Lymphoblastisches Lymphom</t>
  </si>
  <si>
    <t>ALL /  Lymphoblastisches Lymphom</t>
  </si>
  <si>
    <t>Burkitt-ALL /  Burkitt-Lymphom</t>
  </si>
  <si>
    <t>Zentrum für Hämatologische Neoplasien im CIO Köln</t>
  </si>
  <si>
    <t>Centrum für Integrierte Onkologie Aachen Bonn Köln Düsseldorf im Universitätsklinikum Köln</t>
  </si>
  <si>
    <t>Deutschland</t>
  </si>
  <si>
    <t>Leukämie- und Lymphomzentrum Bonn/Rhein-Sieg</t>
  </si>
  <si>
    <t xml:space="preserve">Johanniter GmbH – Johanniter Krankenhaus Bonn </t>
  </si>
  <si>
    <t>Ulm Zentrum für Leukämie, Lymphom, Myelom (ULLM)</t>
  </si>
  <si>
    <t>Universitätsklinikum Ulm</t>
  </si>
  <si>
    <t>Zentrum für Hämatologische Neoplasien am Krukenberg-Krebszentrum Halle der Universitätsmedizin Halle (Saale)</t>
  </si>
  <si>
    <t>Universitätsklinikum Halle (Saale)</t>
  </si>
  <si>
    <t>Zentrum für Hämatologische Neoplasien Vivantes Klinikum Neukölln</t>
  </si>
  <si>
    <t>Vivantes Klinikum Neukölln</t>
  </si>
  <si>
    <t>Zentrum für Hämatologische Neoplasien Dresden-Friedrichstadt</t>
  </si>
  <si>
    <t>Städtisches Klinikum Dresden, Standort Friedrichstadt</t>
  </si>
  <si>
    <t>Zentrum für Hämatologische Neoplasien Frankfurt Höchst</t>
  </si>
  <si>
    <t>Klinikum Frankfurt Höchst</t>
  </si>
  <si>
    <t>Zentrum für Hämatologische Neoplasien Bremen-Mitte</t>
  </si>
  <si>
    <t>Gesundheit Nord Standort Klinikum Bremen-Mitte</t>
  </si>
  <si>
    <t>Zentrum für Leukämien und Lymphome sowie weitere hämatologische Neoplasien Barmherzige Brüder Regensburg</t>
  </si>
  <si>
    <t>Krankenhaus Barmherzige Brüder Regensburg</t>
  </si>
  <si>
    <t>Zentrum für Hämatologische Neoplasien im Klinikum Am Urban Berlin</t>
  </si>
  <si>
    <t>Vivantes Klinikum Am Urban Berlin</t>
  </si>
  <si>
    <t>Evangelisches Klinikum Bethel Bielefeld</t>
  </si>
  <si>
    <t xml:space="preserve"> In Ordnung</t>
  </si>
  <si>
    <t>Im Sinne einer gendergerechten Sprache verwenden wir für die Begriffe „Patientinnen“, „Patienten“, „Patient*innen“ die Bezeichnung „Pat.“, die ausdrücklich jede Geschlechtszuschreibung (weiblich, männlich, divers) einschließt.</t>
  </si>
  <si>
    <t>Zentrum für hämatologische Neoplasien am Universitätsklinikum Leipzig</t>
  </si>
  <si>
    <t>Universitätsklinikum Leipzig</t>
  </si>
  <si>
    <t>Zentrum für Hämatologische Neoplasien Passau</t>
  </si>
  <si>
    <t>Klinikum Passau</t>
  </si>
  <si>
    <t>Zentrum für Hämatologische Neoplasien Berlin-Buch</t>
  </si>
  <si>
    <t>Helios Klinikum Berlin-Buch</t>
  </si>
  <si>
    <t>Leukämie- und Lymphomzentrum Rems-Murr-Klinikum Winnenden</t>
  </si>
  <si>
    <t>Rems-Murr-Klinikum Winnenden</t>
  </si>
  <si>
    <t>Hämatoonkologisches Zentrum Esslingen (HZE)</t>
  </si>
  <si>
    <t>Klinikum Esslingen</t>
  </si>
  <si>
    <t>Zentrum für Hämatologische Neoplasien am UKSH, Campus Lübeck</t>
  </si>
  <si>
    <t>Universitätsklinikum Schleswig-Holstein, Campus Lübeck</t>
  </si>
  <si>
    <t>Zentrum für Hämatologische Neoplasien Bayreuth</t>
  </si>
  <si>
    <t>Klinikum Bayreuth</t>
  </si>
  <si>
    <t>UKM - Hämatoonkologisches Zentrum</t>
  </si>
  <si>
    <t>Universitätsklinikum Münster (UKM)</t>
  </si>
  <si>
    <t>Zentrum für Hämatologische Neoplasien Sindelfingen</t>
  </si>
  <si>
    <t>Klinikverbund Südwest - Klinikum Sindelfingen-Böblingen, Kliniken Sindelfingen</t>
  </si>
  <si>
    <t>Zentrum für Hämatologische Neoplasien am Klinikum Südstadt Rostock</t>
  </si>
  <si>
    <t>Klinikum Südstadt Rostock</t>
  </si>
  <si>
    <t>Zentrum für Hämatologische Neoplasien am Universitätsklinikum Regensburg</t>
  </si>
  <si>
    <t>Universitätsklinikum Regensburg</t>
  </si>
  <si>
    <t>Zentrum für Hämatologische Neoplasien Kassel</t>
  </si>
  <si>
    <t>Klinikum Kassel</t>
  </si>
  <si>
    <t>Zentrum für Hämatologische Neoplasien am Kantonsspital Baden</t>
  </si>
  <si>
    <t>Kantonsspital Baden</t>
  </si>
  <si>
    <t>Zentrum für Hämatologische Neoplasien Schwarzwald Baar Heuberg</t>
  </si>
  <si>
    <t>Schwarzwald-Baar Klinikum Villingen-Schwenningen</t>
  </si>
  <si>
    <t>Hämato-Onkologisches Zentrum am Clemenshospital</t>
  </si>
  <si>
    <t>Ludgerus-Kliniken Münster, Standort Clemenshospital</t>
  </si>
  <si>
    <t>Helios Zentrum für hämatologische Neoplasien Erfurt</t>
  </si>
  <si>
    <t>Helios Klinikum Erfurt</t>
  </si>
  <si>
    <t>Zentrum für Hämatologische Neoplasien Erlangen</t>
  </si>
  <si>
    <t>Zentrum für Hämatologische Neoplasien Bamberg</t>
  </si>
  <si>
    <t>Sozialstiftung Bamberg Klinikum am Bruderwald</t>
  </si>
  <si>
    <t>Zentrum für Hämatologische Neoplasien am Klinikum Ernst von Bergmann Potsdam</t>
  </si>
  <si>
    <t>Klinikum Ernst von Bergmann Potsdam</t>
  </si>
  <si>
    <t>Hämatoonkologisches Zentrum Herne (HZH)</t>
  </si>
  <si>
    <t>Universitätsmedizinisches Leukämie- und Lymphomzentrum Gießen (ULLG)</t>
  </si>
  <si>
    <t>Universitätsklinikum Gießen</t>
  </si>
  <si>
    <t>Zentrum für Hämatologische Neoplasien am Klinikum Fulda</t>
  </si>
  <si>
    <t>Klinikum Fulda</t>
  </si>
  <si>
    <t>Zentrum für Hämatologische Neoplasien im CIO Bonn</t>
  </si>
  <si>
    <t>Centrum für Integrierte Onkologie Aachen Bonn Köln Düsseldorf im Universitätsklinikum Bonn</t>
  </si>
  <si>
    <t>Zentrum für Hämatologische Neoplasien der Universitätsmedizin Rostock</t>
  </si>
  <si>
    <t>Universitätsmedizin Rostock</t>
  </si>
  <si>
    <t>Leukämie-und Lymphom-Zentrum am Klinikum Mutterhaus Trier</t>
  </si>
  <si>
    <t>Klinikum Mutterhaus der Borromäerinnen gGmbH</t>
  </si>
  <si>
    <t>Leukämie und Lymphom Zentrum Klinik Hirslanden Zürich</t>
  </si>
  <si>
    <t>Klinik Hirslanden Zürich</t>
  </si>
  <si>
    <t>Zentrum für Hämatologische Neoplasien Hansestadt Stendal</t>
  </si>
  <si>
    <t>Zentrum für Hämatologische Neoplasien Klinikum Mittelbaden Baden-Baden Balg</t>
  </si>
  <si>
    <t>Klinikum Mittelbaden Baden-Baden Balg</t>
  </si>
  <si>
    <t>Zentrum für Hämatologische Neoplasien Chemnitz</t>
  </si>
  <si>
    <t>Klinikum Chemnitz, Standort Küchwald</t>
  </si>
  <si>
    <t>Zentrum für Leukämien und Lymphome am Klinikum Stuttgart</t>
  </si>
  <si>
    <t>Klinikum Stuttgart, Katharinenhospital</t>
  </si>
  <si>
    <t>Zentrum für Hämatologische Neoplasien am Universitätsklinikum des Saarlandes (ZHN-UKS)</t>
  </si>
  <si>
    <t>Universitätsklinikum Saarland</t>
  </si>
  <si>
    <t>Zentrum für Hämatologische Neoplasien am CaritasKlinikum Saarbrücken St. Theresia</t>
  </si>
  <si>
    <t>CaritasKlinikum Saarbrücken St. Theresia</t>
  </si>
  <si>
    <t>Zentrum für Hämatologische Neoplasien UKSH Kiel</t>
  </si>
  <si>
    <t>Universitätsklinikum Schleswig-Holstein Campus Kiel</t>
  </si>
  <si>
    <t>Leukämie- und Lymphom-Centrum der Universitätsmedizin Mainz</t>
  </si>
  <si>
    <t>Universitätsmedizin der Johannes-Gutenberg-Universität Mainz</t>
  </si>
  <si>
    <t>Lymphom- und Leukämiezentrum im Klinikum Nürnberg</t>
  </si>
  <si>
    <t>Klinikum Nürnberg</t>
  </si>
  <si>
    <t>Zentrum für Hämatologische Neoplasien Klinikum Oldenburg</t>
  </si>
  <si>
    <t>Klinikum Oldenburg</t>
  </si>
  <si>
    <t>Zentrum für Hämatoonkologie im Ordensklinikum Linz</t>
  </si>
  <si>
    <t>Ordensklinikum Linz Elisabethinen</t>
  </si>
  <si>
    <t>Kliniken Maria Hilf GmbH</t>
  </si>
  <si>
    <t>Zentrum für Hämatologische Neoplasien Kempten-Allgäu</t>
  </si>
  <si>
    <t>Zentrum für Hämatologische Neoplasien Jena</t>
  </si>
  <si>
    <t>Universitätsklinikum Jena</t>
  </si>
  <si>
    <t>Helios Leukämie und Lymphomzentrum Wiesbaden (HLLW)</t>
  </si>
  <si>
    <t>Helios Dr. Horst Schmidt Kliniken Wiesbaden</t>
  </si>
  <si>
    <t>Zentrum für Hämatologische Neoplasien der Universitätsmedizin Göttingen</t>
  </si>
  <si>
    <t>Universitätsmedizin Göttingen (UMG)</t>
  </si>
  <si>
    <t>Zentrum für Hämatoonkologische Erkrankungen an der Ruhr-Universität Bochum</t>
  </si>
  <si>
    <t>Zentrum für Leukämien und Lymphome LUKS Luzern</t>
  </si>
  <si>
    <t xml:space="preserve">Zentrum für Hämatologische Neoplasien am Diakonie-Klinikum Stuttgart </t>
  </si>
  <si>
    <t>Diakonie-Klinikum Stuttgart</t>
  </si>
  <si>
    <t>Zentrum für Hämatologische Neoplasien Coburg</t>
  </si>
  <si>
    <t>Zentrum für Hämatologische Neoplasien am Westdeutschen Tumorzentrum – Universitätsmedizin Essen</t>
  </si>
  <si>
    <t>Universitätsklinikum Essen</t>
  </si>
  <si>
    <t>Zentrum für Hämatologische Neoplasien am Nationalen Centrum für Tumorerkrankungen Dresden</t>
  </si>
  <si>
    <t>Universitätsklinikum Carl Gustav Carus Dresden</t>
  </si>
  <si>
    <t>Zentrum für Hämatologische Neoplasien am Klinikum Dritter Orden München-Nymphenburg</t>
  </si>
  <si>
    <t>Zentrum für Hämatologische Neoplasien im CIO Aachen</t>
  </si>
  <si>
    <t>Centrum für Integrierte Onkologie Aachen Bonn Köln Düsseldorf in der Uniklinik RWTH Aachen</t>
  </si>
  <si>
    <t>Zentrum für Lymphome, Leukämien und Multiple Myelome am KRH Klinikum Siloah</t>
  </si>
  <si>
    <t>KRH Klinikum Siloah</t>
  </si>
  <si>
    <t>Zentrum für Hämatologische Neoplasien Dachau</t>
  </si>
  <si>
    <t>Helios Amper-Klinikum Dachau</t>
  </si>
  <si>
    <r>
      <t xml:space="preserve">Pat.fälle </t>
    </r>
    <r>
      <rPr>
        <b/>
        <vertAlign val="superscript"/>
        <sz val="10"/>
        <rFont val="Arial"/>
        <family val="2"/>
      </rPr>
      <t>2)</t>
    </r>
  </si>
  <si>
    <t>Pat.fälle mit einer hämatologischen Neoplasie (gem. Erhebungsbogen Kap. 1.2.1)</t>
  </si>
  <si>
    <t>Pat.fälle</t>
  </si>
  <si>
    <t>Pat. des Nenners, die in der Tumorkonferenz vorgestellt wurden</t>
  </si>
  <si>
    <t>Pat. des Nenners mit Transplantationskonferenz innerhalb von drei Wochen nach Erst- oder Rezidiv-Diagnose</t>
  </si>
  <si>
    <t>Pat.fälle mit einer hämatologischen Neoplasie</t>
  </si>
  <si>
    <t>Pat. des Nenners, die stationär oder ambulant durch den Sozialdienst beraten wurden</t>
  </si>
  <si>
    <t>Pat., die in eine Studie mit Ethikvotum eingebracht wurden</t>
  </si>
  <si>
    <t>Bei möglichst vielen Pat. Hepatitis- und HIV-Serologie vor Beginn der systemischen Therapie</t>
  </si>
  <si>
    <t>Pat. des Nenners mit Hepatitis B, C und HIV Serologie vor systemischer Therapie</t>
  </si>
  <si>
    <t>Anteil Studienpat.</t>
  </si>
  <si>
    <t xml:space="preserve">                     Sollvorgabe nicht erfüllt</t>
  </si>
  <si>
    <t>Bearbeitungshinweise:</t>
  </si>
  <si>
    <t>Als Pat.fälle können die Tm gezählt werden, die einem ICD-10-Code aus der beigefügten Liste entsprechen.</t>
  </si>
  <si>
    <t>Pat.fälle Hämatologische Neoplasien</t>
  </si>
  <si>
    <t>Lymphom- und Leukämiezentrum Kantonsspital Aarau</t>
  </si>
  <si>
    <t>Kantonsspital Aarau</t>
  </si>
  <si>
    <t>Zentrum für Lymphome und Leukämien Hanau</t>
  </si>
  <si>
    <t xml:space="preserve">Klinikum Hanau </t>
  </si>
  <si>
    <t>Zentrum für hämatoonkologische Erkrankungen an der Ruhr-Universität Bochum - Standort Katholisches Klinikum Bochum - St. Josef-Hospital</t>
  </si>
  <si>
    <t>Katholisches Klinikum Bochum, St. Josef-Hospital, Universitätsklinikum der RUB</t>
  </si>
  <si>
    <t>Zentrum für Hämatologische Neoplasien Bad Saarow</t>
  </si>
  <si>
    <t>Helios Klinikum Bad Saarow</t>
  </si>
  <si>
    <t>Anzahl komplexe Diagnostiken bei myeloischen und lymphatischen Neubildungen</t>
  </si>
  <si>
    <t>Primärfälle mit Hodgkin-Lymphom, Non-Hodgkin-Lymphom, Burkitt-ALL, Burkitt-Lymphom oder Plasmazellneoplasie</t>
  </si>
  <si>
    <t>Pat.fälle (außer Primärfälle) mit Hodgkin-Lymphom, Non-Hodgkin-Lymphom, Burkitt-ALL, Burkitt-Lymphom oder Plasmazellneoplasie</t>
  </si>
  <si>
    <t>&lt; 75%</t>
  </si>
  <si>
    <t>Psychoonkologisches Distress-Screening</t>
  </si>
  <si>
    <t>Adäquate Rate an psychoonkologischem Distress-Screening</t>
  </si>
  <si>
    <t>Pat. des Nenners, die psychoonkologisch gescreent wurden</t>
  </si>
  <si>
    <t>Pat.fälle 
(= Kennzahl 1)</t>
  </si>
  <si>
    <t>≥ 65%</t>
  </si>
  <si>
    <t>Einschluss von möglichst vielen Pat. in Studien</t>
  </si>
  <si>
    <t>≥ 70%</t>
  </si>
  <si>
    <t>≥ 60%</t>
  </si>
  <si>
    <t>LL QI Supp</t>
  </si>
  <si>
    <t>Pat. des Nenners mit zahnärztlicher Untersuchung vor Beginn der Bisphosphonat- oder Denosumab-Therapie</t>
  </si>
  <si>
    <t>Pat.fälle mit Bisphosphonat- oder Denosumab-Therapie</t>
  </si>
  <si>
    <t>Transplantationskonferenz (Bei allogener Transplantation am eigenen Standort in 6 enthalten)</t>
  </si>
  <si>
    <t>Zahnärztliche Untersuchung vor Bisphosphonaten/ Denosumab bei Pat. mit Hämatologischer Neoplasie</t>
  </si>
  <si>
    <t>HaemaKUM am LMU Klinikum</t>
  </si>
  <si>
    <t>LMU Klinikum</t>
  </si>
  <si>
    <t>Zentrum für Hämatologische Neoplasien Aschaffenburg</t>
  </si>
  <si>
    <t>Klinikum Aschaffenburg - Alzenau gemeinnützige GmbH Standort AB</t>
  </si>
  <si>
    <t>Zentrum für Hämatologische Neoplasien Schwäbisch Gmünd</t>
  </si>
  <si>
    <t>Stauferklinikum Schwäbisch Gmünd</t>
  </si>
  <si>
    <t>Zentrum für Hämatologische Neoplasien Koblenz</t>
  </si>
  <si>
    <t>Gemeinschaftsklinikum Mittelrhein, Ev. Stift St. Martin</t>
  </si>
  <si>
    <t>Leukämie- und Lymphomzentrum Braunschweig</t>
  </si>
  <si>
    <t>Städtisches Klinikum Braunschweig</t>
  </si>
  <si>
    <t>Zentrum für Hämatologische Neoplasien am St. Bernward Krankenhaus Hildesheim</t>
  </si>
  <si>
    <t>St. Bernward-Krankenhaus</t>
  </si>
  <si>
    <t>Carreras Leukämie- und Lymphom Centrum im Comprehensive Cancer Center (CCC) Marburg</t>
  </si>
  <si>
    <t>Universitätsklinikum Gießen und Marburg GmbH, Standort Marburg</t>
  </si>
  <si>
    <t>Zentrum für Hämatologische Neoplasien am Städtischen Krankenhaus Kiel</t>
  </si>
  <si>
    <t>Städtisches Krankenhaus Kiel</t>
  </si>
  <si>
    <t>Leukämie- und Lymphom-Zentrum am Helios Universitätsklinikum Wuppertal</t>
  </si>
  <si>
    <t>Helios Universitätsklinikum Wuppertal</t>
  </si>
  <si>
    <t>Zentrum für Hämatologische Neoplasien Klinikum Garmisch-Partenkirchen</t>
  </si>
  <si>
    <t>Klinikum Garmisch-Partenkirchen</t>
  </si>
  <si>
    <t>Zentrum für Hämatologische Neoplasien UniversitätsSpital Zürich (HAEZ USZ)</t>
  </si>
  <si>
    <t>UniversitätsSpital Zürich</t>
  </si>
  <si>
    <t>Zentrum für Hämatologische Neoplasien Heilbronn-Franken</t>
  </si>
  <si>
    <t>Klinikum am Gesundbrunnen / SLK-Kliniken Heilbronn</t>
  </si>
  <si>
    <t>Hämato-Onkologisches Zentrum Inselspital Bern</t>
  </si>
  <si>
    <t>Inselspital Bern</t>
  </si>
  <si>
    <t>Zentrum für Hämatologische Neoplasien St. Barbara-Klinik Hamm</t>
  </si>
  <si>
    <t>Zentrum für Hämatologische Neoplasien Universitätsklinikum Augsburg</t>
  </si>
  <si>
    <t>Universitätsklinikum Augsburg - Medizincampus</t>
  </si>
  <si>
    <t>Hämatoonkologisches Zentrum Lindenhof Bern</t>
  </si>
  <si>
    <t xml:space="preserve">Lindenhofspital Bern </t>
  </si>
  <si>
    <t>Zentrum für Hämatologische Onkologie Tübingen</t>
  </si>
  <si>
    <t>CCC Tübingen-Stuttgart am Universitätsklinikum Tübingen</t>
  </si>
  <si>
    <t>Hämato-Onkologisches Zentrum Eberswalde</t>
  </si>
  <si>
    <t>GLG Werner Forßmann Klinikum Eberswalde</t>
  </si>
  <si>
    <t>Zentrum für Hämatologische Neoplasien des Universitären Cancer Center Hamburg</t>
  </si>
  <si>
    <t>Universitätsklinikum Hamburg-Eppendorf</t>
  </si>
  <si>
    <t>Zentrum für Hämatologische Neoplasien Zentrum im Charité Comprehensive Cancer Center</t>
  </si>
  <si>
    <t>Charité - Campus Mitte</t>
  </si>
  <si>
    <t>Charité - Campus Virchow-Klinikum</t>
  </si>
  <si>
    <t>Charité - Campus Benjamin-Franklin</t>
  </si>
  <si>
    <t>Klinikum der Stadt Ludwigshafen am Rhein gGmbH</t>
  </si>
  <si>
    <t>Zentrum für Hämatologische Neoplasien Halle-Dölau</t>
  </si>
  <si>
    <t>Krankenhaus Martha-Maria Halle-Dölau</t>
  </si>
  <si>
    <t>Zentrum für Hämatologische Neoplasien am Dietrich-Bonhoeffer-Klinikum Neubrandenburg</t>
  </si>
  <si>
    <t>Dietrich-Bonhoeffer-Klinikum Neubrandenburg</t>
  </si>
  <si>
    <t xml:space="preserve">Zentrum für Hämatologische Neoplasien (HAEZ) des Städtischen Klinikums Dessau </t>
  </si>
  <si>
    <t>Städtisches Klinikum Dessau</t>
  </si>
  <si>
    <t>Zentrum für Hämatologische Neoplasien Lippe</t>
  </si>
  <si>
    <t>Möglichst häufige Durchführung der Transplantationskonferenz
innerhalb von drei Wochen nach Erst- oder Rezidiv-Diagnose</t>
  </si>
  <si>
    <t>Möglichst häufige zahnärztliche Untersuchung vor Beginn der Bisphosphonat- oder Denosumab-Therapie</t>
  </si>
  <si>
    <t xml:space="preserve">    Zentrum</t>
  </si>
  <si>
    <t>Welche Daten erhalten Sie vom Krebsregister (§65c)?</t>
  </si>
  <si>
    <t>Blastisches NK-Zell-Lymphom
Blastische plasmozytoide dendritische Zellneoplasie [BPDCN]</t>
  </si>
  <si>
    <t>Keine Auswahl zutreffend</t>
  </si>
  <si>
    <t>Uniklinikum Erlangen</t>
  </si>
  <si>
    <t>Johanniter GmbH - Johanniter Krankenhaus Stendal</t>
  </si>
  <si>
    <t xml:space="preserve">St. Barbara-Klinik Hamm </t>
  </si>
  <si>
    <t>Zentrum für Hämatologische Neoplasien am Klinikum St. Elisabeth Straubing</t>
  </si>
  <si>
    <t>Klinikum St. Elisabeth Straubing</t>
  </si>
  <si>
    <t>Zentrum Hämato-Onkologie - Universitätsspital Basel</t>
  </si>
  <si>
    <t>Universitätsspital Basel</t>
  </si>
  <si>
    <t>Zentrum für Hämatologische Neoplasien Klinikum Klagenfurt</t>
  </si>
  <si>
    <t>Klinikum Klagenfurt am Wörthersee</t>
  </si>
  <si>
    <t>Hämatoonkologisches Zentrum Augusta Bochum</t>
  </si>
  <si>
    <t>Augusta-Kranken-Anstalt Bochum</t>
  </si>
  <si>
    <t>Hämatoonkologisches Zentrum am Klinikum St. Georg Leipzig</t>
  </si>
  <si>
    <t>Klinikum St. Georg Leipzig</t>
  </si>
  <si>
    <t>Zentrum für Hämatologische Neoplasien am Rotkreuzklinikum München</t>
  </si>
  <si>
    <t>Rotkreuzklinikum München</t>
  </si>
  <si>
    <t>Klinikum Lippe, Standort Lemgo</t>
  </si>
  <si>
    <t xml:space="preserve">Leukämie- und Lymphom-Zentrum Städtisches Klinikum Karlsruhe </t>
  </si>
  <si>
    <t>Städtisches Klinikum Karlsruhe</t>
  </si>
  <si>
    <t xml:space="preserve">Klinikum Landshut </t>
  </si>
  <si>
    <t>Zentrum für Hämatologische Neoplasien der Universitätsmedizin Magdeburg</t>
  </si>
  <si>
    <t>Universitätsklinikum Magdeburg</t>
  </si>
  <si>
    <t>Marien Zentrum für Hämatologische Neoplasien Siegen</t>
  </si>
  <si>
    <t>St. Marien-Krankenhaus Siegen</t>
  </si>
  <si>
    <t>Zentrum für Hämatologische Onkologie und Zelltherapie am St. Johannes Hospital Dortmund</t>
  </si>
  <si>
    <t>St. Johannes Hospital Dortmund</t>
  </si>
  <si>
    <t>Zentrum für Hämatologische Neoplasien Kaiserslautern</t>
  </si>
  <si>
    <t>Westpfalz-Klinikum</t>
  </si>
  <si>
    <t xml:space="preserve">Zentrum für Hämatologische Neoplasien Ortenau </t>
  </si>
  <si>
    <t>Ortenau Klinikum Offenburg-Kehl</t>
  </si>
  <si>
    <t>Zentrum für Hämatoonkologie Triemli</t>
  </si>
  <si>
    <t>Stadtspital Zürich Triemli</t>
  </si>
  <si>
    <t>Zentrum für Hämatologische Neoplasien Leverkusen</t>
  </si>
  <si>
    <t>Klinikum Leverkusen</t>
  </si>
  <si>
    <t>Zentrum für Hämatologische Neoplasien der Universitätsmedizin Greifswald</t>
  </si>
  <si>
    <t>Universitätsmedizin Greifswald</t>
  </si>
  <si>
    <t>Zentrum für Lymphome und Leukämien Klinikum Darmstadt</t>
  </si>
  <si>
    <t>Klinikum Darmstadt</t>
  </si>
  <si>
    <t>Zentrum für Hämatologische Neoplasien im Tumorzentrum Freiburg – CCCF</t>
  </si>
  <si>
    <t>Universitätsklinikum Freiburg</t>
  </si>
  <si>
    <t xml:space="preserve">Zentrum für Hämatologische Neoplasien im CIO Düsseldorf </t>
  </si>
  <si>
    <t>Centrum für Integrierte Onkologie Aachen Bonn Köln Düsseldorf im Universitätsklinikum Düsseldorf</t>
  </si>
  <si>
    <t>Zentrum für Lymphome und Leukämien Winterthur</t>
  </si>
  <si>
    <t>Kantonsspital Winterthur</t>
  </si>
  <si>
    <t>Zentrum für Hämatologische Neoplasien Traunstein</t>
  </si>
  <si>
    <t>Klinikum Traunstein/Kliniken Südostbayern AG</t>
  </si>
  <si>
    <t>Zentrum für Hämatologische Neoplasien Katholisches Krankenhaus Hagen</t>
  </si>
  <si>
    <t>Katholisches Krankenhaus Hagen, St. Josefs-Hospital</t>
  </si>
  <si>
    <t>Lymphozytenreiches (klassisches) Hodgkin-Lymphom</t>
  </si>
  <si>
    <r>
      <t xml:space="preserve">Begründung / Ursache
</t>
    </r>
    <r>
      <rPr>
        <sz val="8"/>
        <color indexed="8"/>
        <rFont val="Arial"/>
        <family val="2"/>
      </rPr>
      <t>(min. 30 Zeichen / max. 500 Zeichen)</t>
    </r>
  </si>
  <si>
    <r>
      <t xml:space="preserve">Eingeleitete / geplante Aktionen
</t>
    </r>
    <r>
      <rPr>
        <sz val="8"/>
        <color indexed="8"/>
        <rFont val="Arial"/>
        <family val="2"/>
      </rPr>
      <t>(bei plausibler Begründung keine Aktion erforderlich)</t>
    </r>
  </si>
  <si>
    <t>Keine Daten für Berechnung von Kennzahlen und kein Follow-up/ Matrix</t>
  </si>
  <si>
    <t>Keine Daten für Berechnung von Kennzahlen, aber teilweise Follow-up/ Matrix (z.B. nur Vitalstatus)</t>
  </si>
  <si>
    <t>Keine Daten für Berechnung von Kennzahlen, aber vollständiges Follow-up/ Matrix</t>
  </si>
  <si>
    <t>Daten für Berechnung von Kennzahlen und vollständiges Follow-up/ Matrix</t>
  </si>
  <si>
    <t>Daten für Berechnung von Kennzahlen und teilweise Follow-up/ Matrix 
(z.B. nur Vitalstatus)</t>
  </si>
  <si>
    <t>Daten vom Krebsregister</t>
  </si>
  <si>
    <t>IK-Nummer</t>
  </si>
  <si>
    <t>Standort-Nummer</t>
  </si>
  <si>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</si>
  <si>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</si>
  <si>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</si>
  <si>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</si>
  <si>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</si>
  <si>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</si>
  <si>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</si>
  <si>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</si>
  <si>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r>
      <rPr>
        <u/>
        <sz val="8"/>
        <color theme="1"/>
        <rFont val="Arial"/>
        <family val="2"/>
      </rPr>
      <t>Bearbeitungshinweis</t>
    </r>
    <r>
      <rPr>
        <sz val="8"/>
        <color theme="1"/>
        <rFont val="Arial"/>
        <family val="2"/>
      </rPr>
      <t>: Studienpat. können für 2 Zentren gezählt werden, sofern das entsendende Zentrum selbst mindestens eine Studie für Pat. des Zentrums für Hämatologische Neoplasien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</si>
  <si>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r>
      <t xml:space="preserve">
1) Primärfälle: Pat. mit Ersterkrankung, Teilmenge der Pat.fälle (Definition EB 1.2.1)
2) Pat.fälle: Alle Pat., die sich erstmalig im Zentrum vorstellen, unabhängig davon, ob es sich um Pat. mit Erstdiagnose (= Primärfälle), Rezidiv oder  Progress handelt. (Def. EB 1.2.1). Die hämatologischen Neoplasien weisen im Vergleich zu den soliden Tumoren einige Besonderheiten auf (u.a. fehlende Therapie-Notwendigkeit bei Erstdiagnose, nicht eindeutige Zuordnung/ Definition von Rezidiven und Progress), die die Einführung der neuen Kategorie "Pat.fall" notwendig gemacht hat. 
</t>
    </r>
    <r>
      <rPr>
        <b/>
        <u/>
        <sz val="8"/>
        <rFont val="Arial"/>
        <family val="2"/>
      </rPr>
      <t>Bearbeitungshinweise:</t>
    </r>
    <r>
      <rPr>
        <sz val="8"/>
        <rFont val="Arial"/>
        <family val="2"/>
      </rPr>
      <t xml:space="preserve">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</si>
  <si>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Adulte(s) T-Zell-Lymphom/ Leukämie (HTLV-1-assoziiert)</t>
  </si>
  <si>
    <t>Anzahl komplexe Diagnostiken bei myeloischen und lympha-tischen Neubildungen (Proze-duren analog des OPS: 1-941)</t>
  </si>
  <si>
    <t>Vorstellung möglichst vieler Pat. mit Erstdiagnose Hodgkin-Lymphom, Non-Hodgkin-Lymphom, Burkitt-ALL, Burkitt-Lymphom oder Plasmazellneoplasie in der Tumorkonferenz</t>
  </si>
  <si>
    <t>Vorstellung von möglichst vielen Pat. mit Hodgkin-Lymphom, Non-Hodgkin-Lymphom, Burkitt-ALL, Burkitt-Lymphom oder Plasmazellneoplasie in der Tumorkonferenz bei möglichem interdisziplinärem Ansatz</t>
  </si>
  <si>
    <t>Möglichst häufige Durchführung einer prätherapeutischen Fall-besprechung in der Hämatologie und Onkologie</t>
  </si>
  <si>
    <t>Anzahl hochgradig komplexer und intensiver Blockchemo-therapien bei Pat. mit einer Hämatologischen Neoplasie</t>
  </si>
  <si>
    <t>&lt; 10</t>
  </si>
  <si>
    <t>Pat.fälle mit Hämatologischer Neoplasie und systemischer antineoplastischer Therapie</t>
  </si>
  <si>
    <t>R-CHOP bei Erstdiagnose 
≤ 80 Jahre und kurativer Therapieintention</t>
  </si>
  <si>
    <t>Möglichst häufig R-CHOP oder 
R-CHOP-ähnliches Protokoll bei Erstdiagnose DLBCL ≤ 80 Jahre und kurativer Therapieintention</t>
  </si>
  <si>
    <t>Pat. des Nenners mit Immun-chemotherapie mit R-CHOP (Rituximab, Cyclophosphamid,
Doxorubicin, Vincristin, Pred-nison) oder R-CHOP-ähnlichem Protokoll</t>
  </si>
  <si>
    <t>Pat. mit Erstdiagnose eines diffusen großzelligen 
B-Zell-Lymphoms (ICD-10 C82.4, C83.3, C83.8, C85.2) ≤ 80 Jahre und kurativer Therapieintention</t>
  </si>
  <si>
    <t>Bestrahlung bei PET-positivem Restbefall nach Erstlinien-Immunchemotherapie</t>
  </si>
  <si>
    <t>Möglichst häufig Bestrahlung bei Erstdiagnose und PET-positivem Restbefall nach Erstlinien- Immunchemotherapie</t>
  </si>
  <si>
    <t>Pat. des Nenners mit Bestrahlung</t>
  </si>
  <si>
    <t>Pat. des Nenners mit einer prätherap. Fallbesprechung der Hämatologie und Onkologie (gem. EB Kap. 1.2.2) (ersatzweise: prätherap. Vorstellung in der Tumor-konferenz gem. EB Kap. 1.2.3)</t>
  </si>
  <si>
    <t>Die jeweilige Eingabe oder Änderung  "Anzahl/ Zähler/ Nenner" (gepunktete Felder) ist nur im Tabellenblatt "Basisdaten" möglich, die Übertragung erfolgt automatisch. 
Der Zähler ist immer eine Teilmenge des Nenners (Ausnahme: Kennzahl 10 - Anteil Studienpat.)</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</si>
  <si>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</si>
  <si>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Anzahl hochgradig komplexer und intensiver Blockchemo-therapien bei Pat. mit einer Hämatologischen Neoplasie (gemäß Basisdaten und 
OPS 8-544)</t>
  </si>
  <si>
    <t xml:space="preserve">Bei möglichst vielen Pat. mit CLL Bestimmung des TP53-Deletions- und Mutationsstatus (FISH) hinsichtlich del17p und TP53-Mutationsanalyse ≤ 12 Wo. vor Beginn der ersten systemischen Therapie </t>
  </si>
  <si>
    <t>Pat.fälle mit Akuter Leukämie 
&lt; 70 Jahre</t>
  </si>
  <si>
    <t>Marvin</t>
  </si>
  <si>
    <t>Zentrum für Hämatologische Neoplasien Robert Bosch Krankenhaus</t>
  </si>
  <si>
    <t>Robert Bosch Krankenhaus Stuttgart</t>
  </si>
  <si>
    <t>Zentrum für Hämatologische Neoplasien an der Medizinischen Universität Lausitz- Carl Thiem | Cottbus</t>
  </si>
  <si>
    <t>Medizinische Universität Lausitz – Carl Thiem</t>
  </si>
  <si>
    <t>Luzerner Kantonsspital</t>
  </si>
  <si>
    <t>Zentrum für Hämatologische Neoplasien Tauberfranken (HZT)</t>
  </si>
  <si>
    <t>Caritas-Krankenhaus Bad Mergentheim</t>
  </si>
  <si>
    <t>Zentrum für Hämatologische Neoplasien Gütersloh</t>
  </si>
  <si>
    <t>Klinikum Gütersloh</t>
  </si>
  <si>
    <t>Hämatoonkologisches Zentrum an den DRK Kliniken Berlin Köpenick</t>
  </si>
  <si>
    <t>DRK Kliniken Köpenick</t>
  </si>
  <si>
    <t>Zentrum für Hämatologische Neoplasien am Heinrich-Braun-Klinikum Zwickau</t>
  </si>
  <si>
    <t>Heinrich-Braun-Klinikum gemeinnützige GmbH</t>
  </si>
  <si>
    <t>Zentrum für Hämatologische Neoplasien DIAKO Bremen</t>
  </si>
  <si>
    <t>DIAKO Ev. Diakonie-Krankenhaus gemeinnützige GmbH</t>
  </si>
  <si>
    <t>Zentrum für Hämatologische Neoplasien am Onkologischen Zentrum der Asklepios Klinik Barmbek</t>
  </si>
  <si>
    <t>Asklepios Klinik Barmbek</t>
  </si>
  <si>
    <t>Zentrum für Hämatologische Neoplasien Reutlingen</t>
  </si>
  <si>
    <t>Klinikum am Steinenberg Reutlingen</t>
  </si>
  <si>
    <t>Hämatoonkologisches Zentrum Klinikum Rheine Mathias-Spital</t>
  </si>
  <si>
    <t>Klinikum Rheine - Mathias-Spital</t>
  </si>
  <si>
    <t xml:space="preserve">St. Hedwig-Krankenhaus Berlin </t>
  </si>
  <si>
    <t>Zentrum für Hämatologische Neoplasie AK St. Georg</t>
  </si>
  <si>
    <t>Asklepios Klinik St. Georg Hamburg</t>
  </si>
  <si>
    <t>Zentrum für Hämatologische Neoplasien Nordoberpfalz - Klinikum Weiden</t>
  </si>
  <si>
    <t>Kliniken Nordoberpfalz, Standort Klinikum Weiden</t>
  </si>
  <si>
    <t>Zentrum für Hämatologische Neoplasien am Krankenhaus der Barmherzigen Brüder Trier</t>
  </si>
  <si>
    <t>Krankenhaus der Barmherzigen Brüder Trier</t>
  </si>
  <si>
    <t>Zentrum für hämatologische Neoplasien Osnabrück am Franziskus-Hospital Harderberg</t>
  </si>
  <si>
    <t>Niels-Stensen-Kliniken Franziskus-Hospital Harderberg</t>
  </si>
  <si>
    <t>Zentrum für Hämatologische Neoplasien Diakonie Klinikum Siegen</t>
  </si>
  <si>
    <t>Diakonie Klinikum Siegen</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</si>
  <si>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</si>
  <si>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</si>
  <si>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</si>
  <si>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</si>
  <si>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</si>
  <si>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</si>
  <si>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</si>
  <si>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</si>
  <si>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FAN-Z-001</t>
  </si>
  <si>
    <t>FAN-Z-002</t>
  </si>
  <si>
    <t>FAN-Z-003</t>
  </si>
  <si>
    <t>FAN-Z-004</t>
  </si>
  <si>
    <t>FAN-Z-005</t>
  </si>
  <si>
    <t>FAN-Z-006</t>
  </si>
  <si>
    <t>FAN-Z-007</t>
  </si>
  <si>
    <t>FAN-Z-008</t>
  </si>
  <si>
    <t>FAN-Z-009</t>
  </si>
  <si>
    <t>FAN-Z-010</t>
  </si>
  <si>
    <t>FAN-Z-011</t>
  </si>
  <si>
    <t>FAN-Z-012</t>
  </si>
  <si>
    <t>FAN-Z-013</t>
  </si>
  <si>
    <t>FAN-Z-014</t>
  </si>
  <si>
    <t>FAN-Z-015</t>
  </si>
  <si>
    <t>FAN-Z-016</t>
  </si>
  <si>
    <t>FAN-Z-017</t>
  </si>
  <si>
    <t>FAN-Z-018</t>
  </si>
  <si>
    <t>FAN-Z-019</t>
  </si>
  <si>
    <t>FAN-Z-020</t>
  </si>
  <si>
    <t>FAN-Z-021</t>
  </si>
  <si>
    <t>FAN-Z-022</t>
  </si>
  <si>
    <t>FAN-Z-023</t>
  </si>
  <si>
    <t>FAN-Z-024</t>
  </si>
  <si>
    <t>FAN-Z-025</t>
  </si>
  <si>
    <t>FAN-Z-026</t>
  </si>
  <si>
    <t>FAN-Z-027</t>
  </si>
  <si>
    <t>FAN-Z-028</t>
  </si>
  <si>
    <t>FAN-Z-029</t>
  </si>
  <si>
    <t>FAN-Z-030</t>
  </si>
  <si>
    <t>FAN-Z-031</t>
  </si>
  <si>
    <t>FAN-Z-032</t>
  </si>
  <si>
    <t>FAN-Z-033</t>
  </si>
  <si>
    <t>FAN-Z-034</t>
  </si>
  <si>
    <t>FAN-Z-035</t>
  </si>
  <si>
    <t>FAN-Z-036</t>
  </si>
  <si>
    <t>FAN-Z-037</t>
  </si>
  <si>
    <t>FAN-Z-038</t>
  </si>
  <si>
    <t>FAN-Z-040</t>
  </si>
  <si>
    <t>FAN-Z-041</t>
  </si>
  <si>
    <t>FAN-Z-042</t>
  </si>
  <si>
    <t>FAN-Z-043</t>
  </si>
  <si>
    <t>FAN-Z-044</t>
  </si>
  <si>
    <t>FAN-Z-046</t>
  </si>
  <si>
    <t>FAN-Z-047</t>
  </si>
  <si>
    <t>FAN-Z-048</t>
  </si>
  <si>
    <t>FAN-Z-049</t>
  </si>
  <si>
    <t>FAN-Z-050</t>
  </si>
  <si>
    <t>FAN-Z-051</t>
  </si>
  <si>
    <t>FAN-Z-052</t>
  </si>
  <si>
    <t>FAN-Z-053</t>
  </si>
  <si>
    <t>FAN-Z-054</t>
  </si>
  <si>
    <t>FAN-Z-055</t>
  </si>
  <si>
    <t>FAN-Z-056</t>
  </si>
  <si>
    <t>FAN-Z-057</t>
  </si>
  <si>
    <t>FAN-Z-058</t>
  </si>
  <si>
    <t>FAN-Z-059</t>
  </si>
  <si>
    <t>FAN-Z-060</t>
  </si>
  <si>
    <t>FAN-Z-061</t>
  </si>
  <si>
    <t>FAN-Z-062</t>
  </si>
  <si>
    <t>FAN-Z-063</t>
  </si>
  <si>
    <t>FAN-Z-065</t>
  </si>
  <si>
    <t>FAN-Z-066</t>
  </si>
  <si>
    <t>FAN-Z-067</t>
  </si>
  <si>
    <t>FAN-Z-068</t>
  </si>
  <si>
    <t>FAN-Z-069</t>
  </si>
  <si>
    <t>FAN-Z-070</t>
  </si>
  <si>
    <t>FAN-Z-071</t>
  </si>
  <si>
    <t>FAN-Z-072</t>
  </si>
  <si>
    <t>FAN-Z-073</t>
  </si>
  <si>
    <t>FAN-Z-074</t>
  </si>
  <si>
    <t>FAN-Z-075</t>
  </si>
  <si>
    <t>FAN-Z-076</t>
  </si>
  <si>
    <t>FAN-Z-077</t>
  </si>
  <si>
    <t>FAN-Z-078</t>
  </si>
  <si>
    <t>FAN-Z-079</t>
  </si>
  <si>
    <t>FAN-Z-080</t>
  </si>
  <si>
    <t>FAN-Z-081</t>
  </si>
  <si>
    <t>FAN-Z-082</t>
  </si>
  <si>
    <t>FAN-Z-083</t>
  </si>
  <si>
    <t>FAN-Z-084</t>
  </si>
  <si>
    <t>FAN-Z-085</t>
  </si>
  <si>
    <t>FAN-Z-086</t>
  </si>
  <si>
    <t>FAN-Z-087</t>
  </si>
  <si>
    <t>FAN-Z-088</t>
  </si>
  <si>
    <t>FAN-Z-089</t>
  </si>
  <si>
    <t>FAN-Z-090</t>
  </si>
  <si>
    <t>FAN-Z-091</t>
  </si>
  <si>
    <t>FAN-Z-092</t>
  </si>
  <si>
    <t>FAN-Z-093</t>
  </si>
  <si>
    <t>FAN-Z-094</t>
  </si>
  <si>
    <t>FAN-Z-095</t>
  </si>
  <si>
    <t>FAN-Z-096</t>
  </si>
  <si>
    <t>FAN-Z-097-1</t>
  </si>
  <si>
    <t>FAN-Z-097-2</t>
  </si>
  <si>
    <t>FAN-Z-097-3</t>
  </si>
  <si>
    <t>FAN-Z-098</t>
  </si>
  <si>
    <t>FAN-Z-099</t>
  </si>
  <si>
    <t>FAN-Z-100</t>
  </si>
  <si>
    <t>FAN-Z-101</t>
  </si>
  <si>
    <t>FAN-Z-104</t>
  </si>
  <si>
    <t>FAN-Z-105</t>
  </si>
  <si>
    <t>FAN-Z-106</t>
  </si>
  <si>
    <t>FAN-Z-107</t>
  </si>
  <si>
    <t>FAN-Z-108</t>
  </si>
  <si>
    <t>FAN-Z-109</t>
  </si>
  <si>
    <t>FAN-Z-110</t>
  </si>
  <si>
    <t>FAN-Z-111</t>
  </si>
  <si>
    <t>FAN-Z-112</t>
  </si>
  <si>
    <t>FAN-Z-113</t>
  </si>
  <si>
    <t>FAN-Z-114</t>
  </si>
  <si>
    <t>FAN-Z-115</t>
  </si>
  <si>
    <t>FAN-Z-116</t>
  </si>
  <si>
    <t>FAN-Z-117</t>
  </si>
  <si>
    <t>FAN-Z-118</t>
  </si>
  <si>
    <t>FAN-Z-119</t>
  </si>
  <si>
    <t>FAN-Z-120</t>
  </si>
  <si>
    <t>FAN-Z-121</t>
  </si>
  <si>
    <t>Hämatologisches Krebszentrum der Johanniter-Kliniken Hamm</t>
  </si>
  <si>
    <t>Johanniter-Kliniken Hamm</t>
  </si>
  <si>
    <t>FAN-Z-122</t>
  </si>
  <si>
    <t>FAN-Z-124</t>
  </si>
  <si>
    <t>FAN-Z-125</t>
  </si>
  <si>
    <t>FAN-Z-126</t>
  </si>
  <si>
    <t>FAN-Z-127</t>
  </si>
  <si>
    <t>FAN-Z-128</t>
  </si>
  <si>
    <t>FAN-Z-129</t>
  </si>
  <si>
    <t>FAN-Z-130</t>
  </si>
  <si>
    <t>FAN-Z-131</t>
  </si>
  <si>
    <t>FAN-Z-132</t>
  </si>
  <si>
    <t>FAN-Z-133</t>
  </si>
  <si>
    <t>FAN-Z-134</t>
  </si>
  <si>
    <t>FAN-Z-135</t>
  </si>
  <si>
    <t>FAN-Z-136</t>
  </si>
  <si>
    <t>FAN-Z-137</t>
  </si>
  <si>
    <t>FAN-Z-139</t>
  </si>
  <si>
    <t>FAN-Z-141</t>
  </si>
  <si>
    <t>FAN-Z-145</t>
  </si>
  <si>
    <t>Zentrum für Hämatologische Neoplasien am Ev. Krankenhaus Wesel</t>
  </si>
  <si>
    <t>Evangelisches Krankenhaus Wesel</t>
  </si>
  <si>
    <t xml:space="preserve">12 
</t>
  </si>
  <si>
    <t>LL QI DLBCL</t>
  </si>
  <si>
    <t>Pat. mit Erstdiagnose DLBCL
(ICD-10 C82.4, C83.3, C83.8, C85.2) inkl. genetisch definierter Subgruppen (DLBCL/ High-grade B-Zell-Lymphom mit Translokation von MYC, BCL2 und/ oder BCL6) und abgeschlossener Erstlinien-Immunchemotherapie und PET-positivem Restbefall im Abschluss-Staging</t>
  </si>
  <si>
    <t>Primärfälle des Nenners mit Bestimmung des TP53-Deletions- und Mutationsstatus (FISH) hinsichtlich del17p und TP53-Mutationsanalyse ≤ 12 Wochen vor Therapiebeginn</t>
  </si>
  <si>
    <t>Anlage EB Version D2.1 (Auditjahr 2026 / Kennzahlenjahr 2025)</t>
  </si>
  <si>
    <t>Auditjahr 2026 / Kennzahlenjahr 2025</t>
  </si>
  <si>
    <t>Grundlage des Erhebungsbogens stellt die TNM – Klassifikation maligner Tumoren, 8. Auflage 2017 sowie die ICD-Klassifikation ICD-10-GM 2025 (BfArM) und die OPS-Klassifikation OPS 2025 (BfArM) dar.</t>
  </si>
  <si>
    <t xml:space="preserve">15
</t>
  </si>
  <si>
    <t xml:space="preserve">16
</t>
  </si>
  <si>
    <t>Allogene Stammzelltransplantationen (OPS: 5-411.2, 5-411.3, 5-411.4, 5-411.5, 8-805.2, 8-805.3, 
8-805.4 oder 8-805.5) (am Standort des Zentrums durchgeführt)</t>
  </si>
  <si>
    <t>Pat.fälle mit einer hämatologischen Neoplasie (außer: Hodgkin-Lymphom, Non-Hodgkin-Lymphom, Burkitt-ALL, Burkitt-Lymphom oder Plasmazellneoplasie)</t>
  </si>
  <si>
    <t>D-Flow Onco (vormals OncoAssist)</t>
  </si>
  <si>
    <t>nur Gyn</t>
  </si>
  <si>
    <t>nur KIO</t>
  </si>
  <si>
    <t>nur Leber und Pankreas</t>
  </si>
  <si>
    <t>Stand: 13.08.2025</t>
  </si>
  <si>
    <t>Zentrum für Hämatologische Neoplasien am Christlichen Klinikum Paderborn</t>
  </si>
  <si>
    <t>Christliches Klinikum Paderborn</t>
  </si>
  <si>
    <t>Zentrum für Hämatologische Neoplasien am EvKB | Bielefeld</t>
  </si>
  <si>
    <t>Zentrum für Hämatologische Neoplasien am TUM Universitätsklinikum, Klinikum rechts der Isar</t>
  </si>
  <si>
    <t>TUM Klinikum Rechts der Isar</t>
  </si>
  <si>
    <t>Marien Hospital Herne, Universitätsklinikum der Ruhr-Universität Bochum</t>
  </si>
  <si>
    <t>FAN-Z-039</t>
  </si>
  <si>
    <t>Zentrum für Hämatologische Neoplasien Helios Kliniken Schwerin</t>
  </si>
  <si>
    <t>Helios Kliniken Schwerin</t>
  </si>
  <si>
    <t>Zentrum für Hämatologische Neoplasien der Kliniken Maria Hilf GmbH Mönchengladbach</t>
  </si>
  <si>
    <t>Klinikverbund Allgäu gGmbH – Klinikum Kempten</t>
  </si>
  <si>
    <t>Knappschaft Kliniken Universitätsklinikum Bochum GmbH</t>
  </si>
  <si>
    <t>Sana Kliniken Oberfranken – Klinikum Coburg</t>
  </si>
  <si>
    <t>Ordenskliniken München-Passau gGmbH, Standort Klinikum Dritter Orden München-Nymphenburg</t>
  </si>
  <si>
    <t>Leukämie-, Lymphom- und Myelom- Zentrum Ludwigshafen (LLMLU)</t>
  </si>
  <si>
    <t>FAN-Z-102</t>
  </si>
  <si>
    <t>Zentrum für Hämatologische Neoplasien St. Elisabeth und St. Barbara Halle (Saale)</t>
  </si>
  <si>
    <t>Krankenhaus St. Elisabeth und St. Barbara Halle (Saale) GmbH</t>
  </si>
  <si>
    <t>FAN-Z-103</t>
  </si>
  <si>
    <t>Leukämie- und Lymphom-Zentrum am DONAUISAR Klinikum Deggendorf</t>
  </si>
  <si>
    <t>DONAUISAR Klinikum Deggendorf</t>
  </si>
  <si>
    <t>Zentrum für Hämatologische Neoplasien Klinikum Landshut</t>
  </si>
  <si>
    <t>Zentrum für Hämatologische Neoplasien im St. Hedwig-Krankenhaus</t>
  </si>
  <si>
    <t>FAN-Z-138</t>
  </si>
  <si>
    <t>Zentrum für Hämatologische Neoplasien Universitätsklinikum Heidelberg</t>
  </si>
  <si>
    <t>Universitätsklinikum Heidelberg</t>
  </si>
  <si>
    <t>FAN-Z-140</t>
  </si>
  <si>
    <t>Zentrum für Hämatologische Neoplasien an der Asklepios Klinik Altona</t>
  </si>
  <si>
    <t xml:space="preserve">Asklepios Klinik Altona </t>
  </si>
  <si>
    <t>FAN-Z-142</t>
  </si>
  <si>
    <t>Zentrum für Hämatologische Neoplasien am St. Georg Klinikum Eisenach</t>
  </si>
  <si>
    <t>St. Georg Klinikum Eisenach gemeinnützige GmbH</t>
  </si>
  <si>
    <t>FAN-Z-143</t>
  </si>
  <si>
    <t>Zentrum für Hämatologische Neoplasien Vorarlberg am LKH Feldkirch</t>
  </si>
  <si>
    <t>Vorarlberger Landeskrankenhäuser Schwerpunktkrankenhaus Feldkirch</t>
  </si>
  <si>
    <t>FAN-Z-144</t>
  </si>
  <si>
    <t>Leukämie- und Lymphom-Zentrum Speyer</t>
  </si>
  <si>
    <t>Diakonissen-Stiftungs-Krankenhaus Speyer</t>
  </si>
  <si>
    <t>FAN-Z-146</t>
  </si>
  <si>
    <t>Leukämie- und Lymphomzentrum Klinikum Bielefeld Mitte</t>
  </si>
  <si>
    <t>Klinikum Bielefeld</t>
  </si>
  <si>
    <t>FAN-Z-147</t>
  </si>
  <si>
    <t>Zentrum für Hämatologische Neoplasien am Klinikum Magdeburg</t>
  </si>
  <si>
    <t>Klinikum Magdeburg</t>
  </si>
  <si>
    <t>FAN-Z-148</t>
  </si>
  <si>
    <t>Zentrum für Hämatologische Neoplasien der Medizinischen Hochschule Hannover</t>
  </si>
  <si>
    <t>Medizinische Hochschule Hannover</t>
  </si>
  <si>
    <t>FAN-Z-149</t>
  </si>
  <si>
    <t>Zentrum für Hämatologische Neoplasien Wolfsburg</t>
  </si>
  <si>
    <t>Klinikum Wolfsburg</t>
  </si>
  <si>
    <t>FAN-Z-150</t>
  </si>
  <si>
    <t>Zentrum für Hämatologische Neoplasien Stuttgart am Marienhospital</t>
  </si>
  <si>
    <t>Marienhospital Stuttgart</t>
  </si>
  <si>
    <t>FAN-Z-152</t>
  </si>
  <si>
    <t>Hämatoonkologisches Zentrum am Helios Klinikum Emil von Behring</t>
  </si>
  <si>
    <t>Helios Klinikum Emil von Behring, Klinik für Hämatologie und Onkologie</t>
  </si>
  <si>
    <t>FAN-Z-153</t>
  </si>
  <si>
    <t>Zentrum für Hämatologische Neoplasien Göppingen</t>
  </si>
  <si>
    <t>ALB FILS KLINIKUM Göppingen</t>
  </si>
  <si>
    <t>FAN-Z-155</t>
  </si>
  <si>
    <t>Zentrum für Hämatologische Neoplasien am DIAK Klinikum Landkreis Schwäbisch Hall</t>
  </si>
  <si>
    <t>DIAK Klinikum Schwäbisch Hall</t>
  </si>
  <si>
    <t>FAN-Z-164</t>
  </si>
  <si>
    <t>Zentrum für Hämatologische Neoplasien am Krankenhaus St. Petrus Wuppertal</t>
  </si>
  <si>
    <t>Cellitinnen-Krankenhaus St. Petrus</t>
  </si>
  <si>
    <r>
      <rPr>
        <b/>
        <sz val="8"/>
        <color indexed="8"/>
        <rFont val="Arial"/>
        <family val="2"/>
      </rPr>
      <t>Aktualisierung</t>
    </r>
    <r>
      <rPr>
        <sz val="8"/>
        <color indexed="8"/>
        <rFont val="Arial"/>
        <family val="2"/>
      </rPr>
      <t>: 14.11.2025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</si>
</sst>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8"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indexed="8"/>
      <name val="Arial"/>
      <family val="2"/>
    </font>
    <font>
      <sz val="10"/>
      <name val="Arial"/>
      <family val="2"/>
    </font>
    <font>
      <b/>
      <sz val="11"/>
      <color indexed="8"/>
      <name val="Arial"/>
      <family val="2"/>
    </font>
    <font>
      <b/>
      <sz val="10"/>
      <name val="Arial"/>
      <family val="2"/>
    </font>
    <font>
      <sz val="8"/>
      <name val="Arial"/>
      <family val="2"/>
    </font>
    <font>
      <b/>
      <sz val="9"/>
      <color indexed="8"/>
      <name val="Arial"/>
      <family val="2"/>
    </font>
    <font>
      <sz val="9"/>
      <color indexed="8"/>
      <name val="Arial"/>
      <family val="2"/>
    </font>
    <font>
      <sz val="9"/>
      <name val="Arial"/>
      <family val="2"/>
    </font>
    <font>
      <sz val="8"/>
      <color indexed="8"/>
      <name val="Arial"/>
      <family val="2"/>
    </font>
    <font>
      <sz val="8"/>
      <color indexed="81"/>
      <name val="Arial"/>
      <family val="2"/>
    </font>
    <font>
      <sz val="9"/>
      <color indexed="81"/>
      <name val="Arial"/>
      <family val="2"/>
    </font>
    <font>
      <sz val="11"/>
      <color indexed="8"/>
      <name val="Calibri"/>
      <family val="2"/>
    </font>
    <font>
      <sz val="11"/>
      <color indexed="8"/>
      <name val="Arial"/>
      <family val="2"/>
    </font>
    <font>
      <sz val="11"/>
      <color rgb="FFFF0000"/>
      <name val="Calibri"/>
      <family val="2"/>
    </font>
    <font>
      <sz val="11"/>
      <color rgb="FFFF0000"/>
      <name val="Arial"/>
      <family val="2"/>
    </font>
    <font>
      <b/>
      <sz val="13"/>
      <color indexed="8"/>
      <name val="Arial"/>
      <family val="2"/>
    </font>
    <font>
      <b/>
      <sz val="10"/>
      <color indexed="8"/>
      <name val="Arial"/>
      <family val="2"/>
    </font>
    <font>
      <b/>
      <sz val="9"/>
      <name val="Arial"/>
      <family val="2"/>
    </font>
    <font>
      <sz val="8"/>
      <color rgb="FFFF0000"/>
      <name val="Arial"/>
      <family val="2"/>
    </font>
    <font>
      <b/>
      <sz val="8"/>
      <color indexed="8"/>
      <name val="Arial Narrow"/>
      <family val="2"/>
    </font>
    <font>
      <sz val="8"/>
      <color indexed="8"/>
      <name val="Arial Narrow"/>
      <family val="2"/>
    </font>
    <font>
      <sz val="9"/>
      <color rgb="FFFF0000"/>
      <name val="Arial"/>
      <family val="2"/>
    </font>
    <font>
      <b/>
      <sz val="8"/>
      <color indexed="8"/>
      <name val="Arial"/>
      <family val="2"/>
    </font>
    <font>
      <sz val="6"/>
      <color indexed="8"/>
      <name val="Arial"/>
      <family val="2"/>
    </font>
    <font>
      <sz val="8"/>
      <name val="Calibri"/>
      <family val="2"/>
    </font>
    <font>
      <sz val="6"/>
      <color indexed="8"/>
      <name val="Calibri"/>
      <family val="2"/>
    </font>
    <font>
      <sz val="8"/>
      <color indexed="8"/>
      <name val="Calibri"/>
      <family val="2"/>
    </font>
    <font>
      <b/>
      <sz val="8"/>
      <name val="Arial"/>
      <family val="2"/>
    </font>
    <font>
      <b/>
      <sz val="11"/>
      <color indexed="8"/>
      <name val="Calibri"/>
      <family val="2"/>
    </font>
    <font>
      <sz val="11"/>
      <color indexed="9"/>
      <name val="Arial"/>
      <family val="2"/>
    </font>
    <font>
      <b/>
      <sz val="12"/>
      <color indexed="8"/>
      <name val="Arial"/>
      <family val="2"/>
    </font>
    <font>
      <sz val="6"/>
      <name val="Arial"/>
      <family val="2"/>
    </font>
    <font>
      <sz val="6"/>
      <color theme="1"/>
      <name val="Calibri"/>
      <family val="2"/>
      <scheme val="minor"/>
    </font>
    <font>
      <sz val="11"/>
      <color theme="1"/>
      <name val="Calibri"/>
      <family val="2"/>
      <scheme val="minor"/>
    </font>
    <font>
      <sz val="8"/>
      <color theme="1"/>
      <name val="Arial"/>
      <family val="2"/>
    </font>
    <font>
      <b/>
      <u/>
      <sz val="8"/>
      <color theme="1"/>
      <name val="Arial"/>
      <family val="2"/>
    </font>
    <font>
      <sz val="8"/>
      <color theme="1"/>
      <name val="Calibri"/>
      <family val="2"/>
      <scheme val="minor"/>
    </font>
    <font>
      <b/>
      <sz val="10"/>
      <color indexed="53"/>
      <name val="Arial"/>
      <family val="2"/>
    </font>
    <font>
      <sz val="11"/>
      <color theme="1"/>
      <name val="Arial"/>
      <family val="2"/>
    </font>
    <font>
      <sz val="8"/>
      <color indexed="23"/>
      <name val="Arial"/>
      <family val="2"/>
    </font>
    <font>
      <b/>
      <sz val="10"/>
      <color theme="1"/>
      <name val="Arial"/>
      <family val="2"/>
    </font>
    <font>
      <sz val="10"/>
      <color rgb="FF000000"/>
      <name val="Arial"/>
      <family val="2"/>
    </font>
    <font>
      <sz val="6"/>
      <name val="Calibri"/>
      <family val="2"/>
    </font>
    <font>
      <sz val="11"/>
      <color theme="1"/>
      <name val="Calibri"/>
      <family val="2"/>
    </font>
    <font>
      <b/>
      <sz val="12"/>
      <color theme="1"/>
      <name val="Arial"/>
      <family val="2"/>
    </font>
    <font>
      <sz val="12"/>
      <color theme="1"/>
      <name val="Arial"/>
      <family val="2"/>
    </font>
    <font>
      <sz val="8"/>
      <color rgb="FFFF0000"/>
      <name val="Arial Narrow"/>
      <family val="2"/>
    </font>
    <font>
      <b/>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3"/>
      <name val="Arial"/>
      <family val="2"/>
    </font>
    <font>
      <sz val="9"/>
      <color theme="1"/>
      <name val="Arial"/>
      <family val="2"/>
    </font>
    <font>
      <b/>
      <sz val="11"/>
      <name val="Arial"/>
      <family val="2"/>
    </font>
    <font>
      <sz val="11"/>
      <color indexed="9"/>
      <name val="Calibri"/>
      <family val="2"/>
    </font>
    <font>
      <b/>
      <sz val="11"/>
      <color indexed="8"/>
      <name val="Calibri"/>
      <family val="2"/>
      <scheme val="minor"/>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i/>
      <sz val="11"/>
      <color indexed="23"/>
      <name val="Calibri"/>
      <family val="2"/>
    </font>
    <font>
      <sz val="11"/>
      <color indexed="17"/>
      <name val="Calibri"/>
      <family val="2"/>
    </font>
    <font>
      <b/>
      <sz val="15"/>
      <color indexed="62"/>
      <name val="Calibri"/>
      <family val="2"/>
      <scheme val="minor"/>
    </font>
    <font>
      <b/>
      <sz val="15"/>
      <color indexed="56"/>
      <name val="Calibri"/>
      <family val="2"/>
    </font>
    <font>
      <b/>
      <sz val="13"/>
      <color indexed="62"/>
      <name val="Calibri"/>
      <family val="2"/>
      <scheme val="minor"/>
    </font>
    <font>
      <b/>
      <sz val="13"/>
      <color indexed="56"/>
      <name val="Calibri"/>
      <family val="2"/>
    </font>
    <font>
      <b/>
      <sz val="11"/>
      <color indexed="62"/>
      <name val="Calibri"/>
      <family val="2"/>
      <scheme val="minor"/>
    </font>
    <font>
      <b/>
      <sz val="11"/>
      <color indexed="56"/>
      <name val="Calibri"/>
      <family val="2"/>
    </font>
    <font>
      <sz val="11"/>
      <color indexed="52"/>
      <name val="Calibri"/>
      <family val="2"/>
    </font>
    <font>
      <b/>
      <sz val="18"/>
      <color indexed="62"/>
      <name val="Calibri Light"/>
      <family val="2"/>
      <scheme val="major"/>
    </font>
    <font>
      <b/>
      <sz val="18"/>
      <color indexed="56"/>
      <name val="Cambria"/>
      <family val="2"/>
    </font>
    <font>
      <sz val="11"/>
      <color indexed="10"/>
      <name val="Calibri"/>
      <family val="2"/>
    </font>
    <font>
      <sz val="11"/>
      <color indexed="53"/>
      <name val="Calibri"/>
      <family val="2"/>
      <scheme val="minor"/>
    </font>
    <font>
      <sz val="11"/>
      <name val="Arial"/>
      <family val="2"/>
    </font>
    <font>
      <sz val="8"/>
      <name val="Arial Narrow"/>
      <family val="2"/>
    </font>
    <font>
      <b/>
      <vertAlign val="superscript"/>
      <sz val="10"/>
      <name val="Arial"/>
      <family val="2"/>
    </font>
    <font>
      <b/>
      <u/>
      <sz val="8"/>
      <name val="Arial"/>
      <family val="2"/>
    </font>
    <font>
      <sz val="8"/>
      <name val="Calibri"/>
      <family val="2"/>
      <scheme val="minor"/>
    </font>
    <font>
      <b/>
      <u/>
      <sz val="8"/>
      <color rgb="FF000000"/>
      <name val="Arial"/>
      <family val="2"/>
    </font>
    <font>
      <b/>
      <sz val="9"/>
      <color indexed="81"/>
      <name val="Arial"/>
      <family val="2"/>
    </font>
    <font>
      <b/>
      <sz val="8"/>
      <color theme="1"/>
      <name val="Arial"/>
      <family val="2"/>
    </font>
    <font>
      <u/>
      <sz val="8"/>
      <color theme="1"/>
      <name val="Arial"/>
      <family val="2"/>
    </font>
  </fonts>
  <fills count="82">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gray0625">
        <fgColor indexed="23"/>
        <bgColor indexed="9"/>
      </patternFill>
    </fill>
    <fill>
      <patternFill patternType="solid">
        <fgColor indexed="11"/>
        <bgColor indexed="64"/>
      </patternFill>
    </fill>
    <fill>
      <patternFill patternType="solid">
        <fgColor rgb="FFDCE6F1"/>
        <bgColor indexed="64"/>
      </patternFill>
    </fill>
    <fill>
      <patternFill patternType="gray0625">
        <bgColor rgb="FFDCE6F1"/>
      </patternFill>
    </fill>
    <fill>
      <patternFill patternType="solid">
        <fgColor theme="4" tint="0.79998168889431442"/>
        <bgColor indexed="64"/>
      </patternFill>
    </fill>
    <fill>
      <patternFill patternType="solid">
        <fgColor indexed="13"/>
        <bgColor indexed="64"/>
      </patternFill>
    </fill>
    <fill>
      <patternFill patternType="solid">
        <fgColor indexed="55"/>
        <bgColor indexed="64"/>
      </patternFill>
    </fill>
    <fill>
      <patternFill patternType="solid">
        <fgColor theme="0" tint="-0.499984740745262"/>
        <bgColor indexed="64"/>
      </patternFill>
    </fill>
    <fill>
      <patternFill patternType="solid">
        <fgColor rgb="FFDCE6F1"/>
        <bgColor indexed="9"/>
      </patternFill>
    </fill>
    <fill>
      <patternFill patternType="solid">
        <fgColor indexed="26"/>
        <bgColor indexed="64"/>
      </patternFill>
    </fill>
    <fill>
      <patternFill patternType="solid">
        <fgColor rgb="FFFFC00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rgb="FFBFBFBF"/>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D9D9D9"/>
        <bgColor indexed="64"/>
      </patternFill>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theme="5" tint="0.79998168889431442"/>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indexed="44"/>
        <bgColor indexed="9"/>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diagonal/>
    </border>
    <border>
      <left style="medium">
        <color rgb="FF000000"/>
      </left>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s>
  <cellStyleXfs count="1031">
    <xf numFmtId="0" fontId="0" fillId="0" borderId="0"/>
    <xf numFmtId="0" fontId="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5" fillId="0" borderId="0"/>
    <xf numFmtId="0" fontId="5" fillId="0" borderId="0"/>
    <xf numFmtId="9" fontId="37" fillId="0" borderId="0" applyFont="0" applyFill="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53"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37" fillId="54" borderId="0" applyNumberFormat="0" applyBorder="0" applyAlignment="0" applyProtection="0"/>
    <xf numFmtId="0" fontId="37" fillId="55"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15" fillId="55" borderId="0" applyNumberFormat="0" applyBorder="0" applyAlignment="0" applyProtection="0"/>
    <xf numFmtId="0" fontId="37" fillId="56" borderId="0" applyNumberFormat="0" applyBorder="0" applyAlignment="0" applyProtection="0"/>
    <xf numFmtId="0" fontId="37" fillId="5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37" fillId="58" borderId="0" applyNumberFormat="0" applyBorder="0" applyAlignment="0" applyProtection="0"/>
    <xf numFmtId="0" fontId="37" fillId="59"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37" fillId="51" borderId="0" applyNumberFormat="0" applyBorder="0" applyAlignment="0" applyProtection="0"/>
    <xf numFmtId="0" fontId="37" fillId="42" borderId="0" applyNumberFormat="0" applyBorder="0" applyAlignment="0" applyProtection="0"/>
    <xf numFmtId="0" fontId="37" fillId="53" borderId="0" applyNumberFormat="0" applyBorder="0" applyAlignment="0" applyProtection="0"/>
    <xf numFmtId="0" fontId="37" fillId="51"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37" fillId="46"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37" fillId="51" borderId="0" applyNumberFormat="0" applyBorder="0" applyAlignment="0" applyProtection="0"/>
    <xf numFmtId="0" fontId="37" fillId="27" borderId="0" applyNumberFormat="0" applyBorder="0" applyAlignment="0" applyProtection="0"/>
    <xf numFmtId="0" fontId="37" fillId="51"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37" fillId="3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37" fillId="62" borderId="0" applyNumberFormat="0" applyBorder="0" applyAlignment="0" applyProtection="0"/>
    <xf numFmtId="0" fontId="37" fillId="6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37" fillId="64" borderId="0" applyNumberFormat="0" applyBorder="0" applyAlignment="0" applyProtection="0"/>
    <xf numFmtId="0" fontId="37" fillId="39"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37" fillId="51" borderId="0" applyNumberFormat="0" applyBorder="0" applyAlignment="0" applyProtection="0"/>
    <xf numFmtId="0" fontId="37" fillId="43" borderId="0" applyNumberFormat="0" applyBorder="0" applyAlignment="0" applyProtection="0"/>
    <xf numFmtId="0" fontId="37" fillId="51"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37" fillId="54"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65" fillId="51" borderId="0" applyNumberFormat="0" applyBorder="0" applyAlignment="0" applyProtection="0"/>
    <xf numFmtId="0" fontId="65" fillId="28" borderId="0" applyNumberFormat="0" applyBorder="0" applyAlignment="0" applyProtection="0"/>
    <xf numFmtId="0" fontId="65" fillId="53" borderId="0" applyNumberFormat="0" applyBorder="0" applyAlignment="0" applyProtection="0"/>
    <xf numFmtId="0" fontId="65" fillId="51" borderId="0" applyNumberFormat="0" applyBorder="0" applyAlignment="0" applyProtection="0"/>
    <xf numFmtId="0" fontId="69" fillId="66" borderId="0" applyNumberFormat="0" applyBorder="0" applyAlignment="0" applyProtection="0"/>
    <xf numFmtId="0" fontId="69" fillId="66" borderId="0" applyNumberFormat="0" applyBorder="0" applyAlignment="0" applyProtection="0"/>
    <xf numFmtId="0" fontId="69" fillId="66" borderId="0" applyNumberFormat="0" applyBorder="0" applyAlignment="0" applyProtection="0"/>
    <xf numFmtId="0" fontId="69" fillId="66" borderId="0" applyNumberFormat="0" applyBorder="0" applyAlignment="0" applyProtection="0"/>
    <xf numFmtId="0" fontId="65" fillId="32"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5" fillId="36" borderId="0" applyNumberFormat="0" applyBorder="0" applyAlignment="0" applyProtection="0"/>
    <xf numFmtId="0" fontId="69" fillId="63" borderId="0" applyNumberFormat="0" applyBorder="0" applyAlignment="0" applyProtection="0"/>
    <xf numFmtId="0" fontId="69" fillId="63" borderId="0" applyNumberFormat="0" applyBorder="0" applyAlignment="0" applyProtection="0"/>
    <xf numFmtId="0" fontId="69" fillId="63" borderId="0" applyNumberFormat="0" applyBorder="0" applyAlignment="0" applyProtection="0"/>
    <xf numFmtId="0" fontId="69" fillId="63" borderId="0" applyNumberFormat="0" applyBorder="0" applyAlignment="0" applyProtection="0"/>
    <xf numFmtId="0" fontId="65" fillId="64" borderId="0" applyNumberFormat="0" applyBorder="0" applyAlignment="0" applyProtection="0"/>
    <xf numFmtId="0" fontId="65" fillId="67"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64" borderId="0" applyNumberFormat="0" applyBorder="0" applyAlignment="0" applyProtection="0"/>
    <xf numFmtId="0" fontId="65" fillId="64" borderId="0" applyNumberFormat="0" applyBorder="0" applyAlignment="0" applyProtection="0"/>
    <xf numFmtId="0" fontId="65" fillId="64" borderId="0" applyNumberFormat="0" applyBorder="0" applyAlignment="0" applyProtection="0"/>
    <xf numFmtId="0" fontId="69" fillId="67" borderId="0" applyNumberFormat="0" applyBorder="0" applyAlignment="0" applyProtection="0"/>
    <xf numFmtId="0" fontId="69" fillId="67" borderId="0" applyNumberFormat="0" applyBorder="0" applyAlignment="0" applyProtection="0"/>
    <xf numFmtId="0" fontId="69" fillId="67" borderId="0" applyNumberFormat="0" applyBorder="0" applyAlignment="0" applyProtection="0"/>
    <xf numFmtId="0" fontId="69" fillId="67" borderId="0" applyNumberFormat="0" applyBorder="0" applyAlignment="0" applyProtection="0"/>
    <xf numFmtId="0" fontId="65" fillId="51" borderId="0" applyNumberFormat="0" applyBorder="0" applyAlignment="0" applyProtection="0"/>
    <xf numFmtId="0" fontId="65" fillId="44" borderId="0" applyNumberFormat="0" applyBorder="0" applyAlignment="0" applyProtection="0"/>
    <xf numFmtId="0" fontId="65" fillId="53" borderId="0" applyNumberFormat="0" applyBorder="0" applyAlignment="0" applyProtection="0"/>
    <xf numFmtId="0" fontId="65" fillId="51" borderId="0" applyNumberFormat="0" applyBorder="0" applyAlignment="0" applyProtection="0"/>
    <xf numFmtId="0" fontId="69" fillId="68" borderId="0" applyNumberFormat="0" applyBorder="0" applyAlignment="0" applyProtection="0"/>
    <xf numFmtId="0" fontId="69" fillId="68" borderId="0" applyNumberFormat="0" applyBorder="0" applyAlignment="0" applyProtection="0"/>
    <xf numFmtId="0" fontId="69" fillId="68" borderId="0" applyNumberFormat="0" applyBorder="0" applyAlignment="0" applyProtection="0"/>
    <xf numFmtId="0" fontId="69" fillId="68" borderId="0" applyNumberFormat="0" applyBorder="0" applyAlignment="0" applyProtection="0"/>
    <xf numFmtId="0" fontId="65" fillId="54" borderId="0" applyNumberFormat="0" applyBorder="0" applyAlignment="0" applyProtection="0"/>
    <xf numFmtId="0" fontId="65" fillId="69" borderId="0" applyNumberFormat="0" applyBorder="0" applyAlignment="0" applyProtection="0"/>
    <xf numFmtId="0" fontId="65" fillId="48" borderId="0" applyNumberFormat="0" applyBorder="0" applyAlignment="0" applyProtection="0"/>
    <xf numFmtId="0" fontId="65" fillId="48" borderId="0" applyNumberFormat="0" applyBorder="0" applyAlignment="0" applyProtection="0"/>
    <xf numFmtId="0" fontId="65" fillId="54" borderId="0" applyNumberFormat="0" applyBorder="0" applyAlignment="0" applyProtection="0"/>
    <xf numFmtId="0" fontId="65" fillId="54" borderId="0" applyNumberFormat="0" applyBorder="0" applyAlignment="0" applyProtection="0"/>
    <xf numFmtId="0" fontId="65" fillId="54" borderId="0" applyNumberFormat="0" applyBorder="0" applyAlignment="0" applyProtection="0"/>
    <xf numFmtId="0" fontId="69" fillId="69" borderId="0" applyNumberFormat="0" applyBorder="0" applyAlignment="0" applyProtection="0"/>
    <xf numFmtId="0" fontId="69" fillId="69" borderId="0" applyNumberFormat="0" applyBorder="0" applyAlignment="0" applyProtection="0"/>
    <xf numFmtId="0" fontId="69" fillId="69" borderId="0" applyNumberFormat="0" applyBorder="0" applyAlignment="0" applyProtection="0"/>
    <xf numFmtId="0" fontId="69" fillId="69" borderId="0" applyNumberFormat="0" applyBorder="0" applyAlignment="0" applyProtection="0"/>
    <xf numFmtId="0" fontId="65" fillId="68" borderId="0" applyNumberFormat="0" applyBorder="0" applyAlignment="0" applyProtection="0"/>
    <xf numFmtId="0" fontId="69" fillId="70" borderId="0" applyNumberFormat="0" applyBorder="0" applyAlignment="0" applyProtection="0"/>
    <xf numFmtId="0" fontId="65" fillId="68" borderId="0" applyNumberFormat="0" applyBorder="0" applyAlignment="0" applyProtection="0"/>
    <xf numFmtId="0" fontId="65" fillId="68"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70" borderId="0" applyNumberFormat="0" applyBorder="0" applyAlignment="0" applyProtection="0"/>
    <xf numFmtId="0" fontId="65" fillId="29" borderId="0" applyNumberFormat="0" applyBorder="0" applyAlignment="0" applyProtection="0"/>
    <xf numFmtId="0" fontId="69" fillId="71" borderId="0" applyNumberFormat="0" applyBorder="0" applyAlignment="0" applyProtection="0"/>
    <xf numFmtId="0" fontId="65" fillId="72" borderId="0" applyNumberFormat="0" applyBorder="0" applyAlignment="0" applyProtection="0"/>
    <xf numFmtId="0" fontId="65" fillId="33" borderId="0" applyNumberFormat="0" applyBorder="0" applyAlignment="0" applyProtection="0"/>
    <xf numFmtId="0" fontId="69" fillId="73" borderId="0" applyNumberFormat="0" applyBorder="0" applyAlignment="0" applyProtection="0"/>
    <xf numFmtId="0" fontId="65" fillId="74" borderId="0" applyNumberFormat="0" applyBorder="0" applyAlignment="0" applyProtection="0"/>
    <xf numFmtId="0" fontId="69" fillId="67" borderId="0" applyNumberFormat="0" applyBorder="0" applyAlignment="0" applyProtection="0"/>
    <xf numFmtId="0" fontId="65" fillId="74" borderId="0" applyNumberFormat="0" applyBorder="0" applyAlignment="0" applyProtection="0"/>
    <xf numFmtId="0" fontId="65" fillId="74"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67" borderId="0" applyNumberFormat="0" applyBorder="0" applyAlignment="0" applyProtection="0"/>
    <xf numFmtId="0" fontId="65" fillId="41" borderId="0" applyNumberFormat="0" applyBorder="0" applyAlignment="0" applyProtection="0"/>
    <xf numFmtId="0" fontId="69" fillId="68" borderId="0" applyNumberFormat="0" applyBorder="0" applyAlignment="0" applyProtection="0"/>
    <xf numFmtId="0" fontId="65" fillId="45" borderId="0" applyNumberFormat="0" applyBorder="0" applyAlignment="0" applyProtection="0"/>
    <xf numFmtId="0" fontId="69" fillId="72" borderId="0" applyNumberFormat="0" applyBorder="0" applyAlignment="0" applyProtection="0"/>
    <xf numFmtId="0" fontId="65" fillId="70" borderId="0" applyNumberFormat="0" applyBorder="0" applyAlignment="0" applyProtection="0"/>
    <xf numFmtId="0" fontId="65" fillId="70" borderId="0" applyNumberFormat="0" applyBorder="0" applyAlignment="0" applyProtection="0"/>
    <xf numFmtId="0" fontId="65" fillId="68" borderId="0" applyNumberFormat="0" applyBorder="0" applyAlignment="0" applyProtection="0"/>
    <xf numFmtId="0" fontId="65" fillId="71" borderId="0" applyNumberFormat="0" applyBorder="0" applyAlignment="0" applyProtection="0"/>
    <xf numFmtId="0" fontId="65" fillId="71" borderId="0" applyNumberFormat="0" applyBorder="0" applyAlignment="0" applyProtection="0"/>
    <xf numFmtId="0" fontId="65" fillId="29"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74" borderId="0" applyNumberFormat="0" applyBorder="0" applyAlignment="0" applyProtection="0"/>
    <xf numFmtId="0" fontId="65" fillId="41" borderId="0" applyNumberFormat="0" applyBorder="0" applyAlignment="0" applyProtection="0"/>
    <xf numFmtId="0" fontId="65" fillId="41"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70" fillId="58" borderId="33" applyNumberFormat="0" applyAlignment="0" applyProtection="0"/>
    <xf numFmtId="0" fontId="70" fillId="64" borderId="33" applyNumberFormat="0" applyAlignment="0" applyProtection="0"/>
    <xf numFmtId="0" fontId="58" fillId="64" borderId="26" applyNumberFormat="0" applyAlignment="0" applyProtection="0"/>
    <xf numFmtId="0" fontId="70" fillId="64" borderId="33" applyNumberFormat="0" applyAlignment="0" applyProtection="0"/>
    <xf numFmtId="0" fontId="58" fillId="22" borderId="26" applyNumberFormat="0" applyAlignment="0" applyProtection="0"/>
    <xf numFmtId="0" fontId="58" fillId="22" borderId="26" applyNumberFormat="0" applyAlignment="0" applyProtection="0"/>
    <xf numFmtId="0" fontId="58" fillId="58" borderId="26" applyNumberFormat="0" applyAlignment="0" applyProtection="0"/>
    <xf numFmtId="0" fontId="70" fillId="58" borderId="33" applyNumberFormat="0" applyAlignment="0" applyProtection="0"/>
    <xf numFmtId="0" fontId="58" fillId="64" borderId="26" applyNumberFormat="0" applyAlignment="0" applyProtection="0"/>
    <xf numFmtId="0" fontId="70" fillId="58" borderId="33" applyNumberFormat="0" applyAlignment="0" applyProtection="0"/>
    <xf numFmtId="0" fontId="70" fillId="64" borderId="33" applyNumberFormat="0" applyAlignment="0" applyProtection="0"/>
    <xf numFmtId="0" fontId="58" fillId="64" borderId="26" applyNumberFormat="0" applyAlignment="0" applyProtection="0"/>
    <xf numFmtId="0" fontId="70" fillId="64" borderId="33" applyNumberFormat="0" applyAlignment="0" applyProtection="0"/>
    <xf numFmtId="0" fontId="71" fillId="64" borderId="34" applyNumberFormat="0" applyAlignment="0" applyProtection="0"/>
    <xf numFmtId="0" fontId="71" fillId="64" borderId="34" applyNumberFormat="0" applyAlignment="0" applyProtection="0"/>
    <xf numFmtId="0" fontId="71" fillId="64" borderId="34" applyNumberFormat="0" applyAlignment="0" applyProtection="0"/>
    <xf numFmtId="0" fontId="58" fillId="64" borderId="26" applyNumberFormat="0" applyAlignment="0" applyProtection="0"/>
    <xf numFmtId="0" fontId="71" fillId="64" borderId="34" applyNumberFormat="0" applyAlignment="0" applyProtection="0"/>
    <xf numFmtId="0" fontId="70" fillId="64" borderId="33" applyNumberFormat="0" applyAlignment="0" applyProtection="0"/>
    <xf numFmtId="0" fontId="58" fillId="64" borderId="26" applyNumberFormat="0" applyAlignment="0" applyProtection="0"/>
    <xf numFmtId="0" fontId="58" fillId="64" borderId="26" applyNumberFormat="0" applyAlignment="0" applyProtection="0"/>
    <xf numFmtId="0" fontId="58" fillId="64" borderId="26" applyNumberFormat="0" applyAlignment="0" applyProtection="0"/>
    <xf numFmtId="0" fontId="71" fillId="64" borderId="34" applyNumberFormat="0" applyAlignment="0" applyProtection="0"/>
    <xf numFmtId="0" fontId="56" fillId="20" borderId="0" applyNumberFormat="0" applyBorder="0" applyAlignment="0" applyProtection="0"/>
    <xf numFmtId="0" fontId="72" fillId="55" borderId="0" applyNumberFormat="0" applyBorder="0" applyAlignment="0" applyProtection="0"/>
    <xf numFmtId="0" fontId="72" fillId="55" borderId="0" applyNumberFormat="0" applyBorder="0" applyAlignment="0" applyProtection="0"/>
    <xf numFmtId="0" fontId="59" fillId="58" borderId="25" applyNumberFormat="0" applyAlignment="0" applyProtection="0"/>
    <xf numFmtId="0" fontId="59" fillId="64" borderId="25" applyNumberFormat="0" applyAlignment="0" applyProtection="0"/>
    <xf numFmtId="0" fontId="59" fillId="22" borderId="25" applyNumberFormat="0" applyAlignment="0" applyProtection="0"/>
    <xf numFmtId="0" fontId="59" fillId="22" borderId="25" applyNumberFormat="0" applyAlignment="0" applyProtection="0"/>
    <xf numFmtId="0" fontId="59" fillId="58" borderId="25" applyNumberFormat="0" applyAlignment="0" applyProtection="0"/>
    <xf numFmtId="0" fontId="59" fillId="58" borderId="25" applyNumberFormat="0" applyAlignment="0" applyProtection="0"/>
    <xf numFmtId="0" fontId="59" fillId="58" borderId="25" applyNumberFormat="0" applyAlignment="0" applyProtection="0"/>
    <xf numFmtId="0" fontId="59" fillId="64" borderId="25" applyNumberFormat="0" applyAlignment="0" applyProtection="0"/>
    <xf numFmtId="0" fontId="73" fillId="64" borderId="35" applyNumberFormat="0" applyAlignment="0" applyProtection="0"/>
    <xf numFmtId="0" fontId="73" fillId="64" borderId="35" applyNumberFormat="0" applyAlignment="0" applyProtection="0"/>
    <xf numFmtId="0" fontId="73" fillId="64" borderId="35" applyNumberFormat="0" applyAlignment="0" applyProtection="0"/>
    <xf numFmtId="0" fontId="59" fillId="64" borderId="25" applyNumberFormat="0" applyAlignment="0" applyProtection="0"/>
    <xf numFmtId="0" fontId="73" fillId="64" borderId="35" applyNumberFormat="0" applyAlignment="0" applyProtection="0"/>
    <xf numFmtId="0" fontId="59" fillId="64" borderId="25" applyNumberFormat="0" applyAlignment="0" applyProtection="0"/>
    <xf numFmtId="0" fontId="73" fillId="64" borderId="35" applyNumberFormat="0" applyAlignment="0" applyProtection="0"/>
    <xf numFmtId="0" fontId="73" fillId="64" borderId="35" applyNumberFormat="0" applyAlignment="0" applyProtection="0"/>
    <xf numFmtId="0" fontId="61" fillId="23" borderId="36" applyNumberFormat="0" applyAlignment="0" applyProtection="0"/>
    <xf numFmtId="0" fontId="74" fillId="75" borderId="37" applyNumberFormat="0" applyAlignment="0" applyProtection="0"/>
    <xf numFmtId="0" fontId="74" fillId="75" borderId="37" applyNumberFormat="0" applyAlignment="0" applyProtection="0"/>
    <xf numFmtId="0" fontId="61" fillId="23" borderId="36" applyNumberFormat="0" applyAlignment="0" applyProtection="0"/>
    <xf numFmtId="0" fontId="61" fillId="23" borderId="28" applyNumberFormat="0" applyAlignment="0" applyProtection="0"/>
    <xf numFmtId="0" fontId="61" fillId="23" borderId="28" applyNumberFormat="0" applyAlignment="0" applyProtection="0"/>
    <xf numFmtId="0" fontId="61" fillId="23" borderId="37" applyNumberFormat="0" applyAlignment="0" applyProtection="0"/>
    <xf numFmtId="0" fontId="57" fillId="21" borderId="25" applyNumberFormat="0" applyAlignment="0" applyProtection="0"/>
    <xf numFmtId="0" fontId="75" fillId="54" borderId="35" applyNumberFormat="0" applyAlignment="0" applyProtection="0"/>
    <xf numFmtId="0" fontId="75" fillId="54" borderId="35" applyNumberFormat="0" applyAlignment="0" applyProtection="0"/>
    <xf numFmtId="0" fontId="75" fillId="54" borderId="35" applyNumberFormat="0" applyAlignment="0" applyProtection="0"/>
    <xf numFmtId="0" fontId="75" fillId="54" borderId="35" applyNumberFormat="0" applyAlignment="0" applyProtection="0"/>
    <xf numFmtId="0" fontId="75" fillId="54" borderId="35" applyNumberFormat="0" applyAlignment="0" applyProtection="0"/>
    <xf numFmtId="0" fontId="64" fillId="0" borderId="38" applyNumberFormat="0" applyFill="0" applyAlignment="0" applyProtection="0"/>
    <xf numFmtId="0" fontId="64" fillId="0" borderId="39" applyNumberFormat="0" applyFill="0" applyAlignment="0" applyProtection="0"/>
    <xf numFmtId="0" fontId="64" fillId="0" borderId="39" applyNumberFormat="0" applyFill="0" applyAlignment="0" applyProtection="0"/>
    <xf numFmtId="0" fontId="64" fillId="0" borderId="39" applyNumberFormat="0" applyFill="0" applyAlignment="0" applyProtection="0"/>
    <xf numFmtId="0" fontId="64" fillId="0" borderId="30" applyNumberFormat="0" applyFill="0" applyAlignment="0" applyProtection="0"/>
    <xf numFmtId="0" fontId="64" fillId="0" borderId="30" applyNumberFormat="0" applyFill="0" applyAlignment="0" applyProtection="0"/>
    <xf numFmtId="0" fontId="64" fillId="0" borderId="38" applyNumberFormat="0" applyFill="0" applyAlignment="0" applyProtection="0"/>
    <xf numFmtId="0" fontId="64" fillId="0" borderId="38" applyNumberFormat="0" applyFill="0" applyAlignment="0" applyProtection="0"/>
    <xf numFmtId="0" fontId="64" fillId="0" borderId="38" applyNumberFormat="0" applyFill="0" applyAlignment="0" applyProtection="0"/>
    <xf numFmtId="0" fontId="64" fillId="0" borderId="39" applyNumberFormat="0" applyFill="0" applyAlignment="0" applyProtection="0"/>
    <xf numFmtId="0" fontId="64" fillId="0" borderId="39" applyNumberFormat="0" applyFill="0" applyAlignment="0" applyProtection="0"/>
    <xf numFmtId="0" fontId="32" fillId="0" borderId="39" applyNumberFormat="0" applyFill="0" applyAlignment="0" applyProtection="0"/>
    <xf numFmtId="0" fontId="32" fillId="0" borderId="39" applyNumberFormat="0" applyFill="0" applyAlignment="0" applyProtection="0"/>
    <xf numFmtId="0" fontId="64" fillId="0" borderId="39" applyNumberFormat="0" applyFill="0" applyAlignment="0" applyProtection="0"/>
    <xf numFmtId="0" fontId="32" fillId="0" borderId="39" applyNumberFormat="0" applyFill="0" applyAlignment="0" applyProtection="0"/>
    <xf numFmtId="0" fontId="32" fillId="0" borderId="39" applyNumberFormat="0" applyFill="0" applyAlignment="0" applyProtection="0"/>
    <xf numFmtId="0" fontId="64" fillId="0" borderId="39" applyNumberFormat="0" applyFill="0" applyAlignment="0" applyProtection="0"/>
    <xf numFmtId="0" fontId="32" fillId="0" borderId="39" applyNumberFormat="0" applyFill="0" applyAlignment="0" applyProtection="0"/>
    <xf numFmtId="0" fontId="64" fillId="0" borderId="39" applyNumberFormat="0" applyFill="0" applyAlignment="0" applyProtection="0"/>
    <xf numFmtId="0" fontId="32" fillId="0" borderId="39" applyNumberFormat="0" applyFill="0" applyAlignment="0" applyProtection="0"/>
    <xf numFmtId="0" fontId="63"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55" fillId="19"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78" fillId="0" borderId="40" applyNumberFormat="0" applyFill="0" applyAlignment="0" applyProtection="0"/>
    <xf numFmtId="0" fontId="78" fillId="0" borderId="40" applyNumberFormat="0" applyFill="0" applyAlignment="0" applyProtection="0"/>
    <xf numFmtId="0" fontId="78" fillId="0" borderId="40" applyNumberFormat="0" applyFill="0" applyAlignment="0" applyProtection="0"/>
    <xf numFmtId="0" fontId="52" fillId="0" borderId="22" applyNumberFormat="0" applyFill="0" applyAlignment="0" applyProtection="0"/>
    <xf numFmtId="0" fontId="52" fillId="0" borderId="22" applyNumberFormat="0" applyFill="0" applyAlignment="0" applyProtection="0"/>
    <xf numFmtId="0" fontId="79" fillId="0" borderId="41" applyNumberFormat="0" applyFill="0" applyAlignment="0" applyProtection="0"/>
    <xf numFmtId="0" fontId="80" fillId="0" borderId="42" applyNumberFormat="0" applyFill="0" applyAlignment="0" applyProtection="0"/>
    <xf numFmtId="0" fontId="80" fillId="0" borderId="42" applyNumberFormat="0" applyFill="0" applyAlignment="0" applyProtection="0"/>
    <xf numFmtId="0" fontId="80" fillId="0" borderId="43" applyNumberFormat="0" applyFill="0" applyAlignment="0" applyProtection="0"/>
    <xf numFmtId="0" fontId="53" fillId="0" borderId="23" applyNumberFormat="0" applyFill="0" applyAlignment="0" applyProtection="0"/>
    <xf numFmtId="0" fontId="53" fillId="0" borderId="23" applyNumberFormat="0" applyFill="0" applyAlignment="0" applyProtection="0"/>
    <xf numFmtId="0" fontId="81" fillId="0" borderId="44" applyNumberFormat="0" applyFill="0" applyAlignment="0" applyProtection="0"/>
    <xf numFmtId="0" fontId="82" fillId="0" borderId="45" applyNumberFormat="0" applyFill="0" applyAlignment="0" applyProtection="0"/>
    <xf numFmtId="0" fontId="82" fillId="0" borderId="45" applyNumberFormat="0" applyFill="0" applyAlignment="0" applyProtection="0"/>
    <xf numFmtId="0" fontId="82" fillId="0" borderId="46" applyNumberFormat="0" applyFill="0" applyAlignment="0" applyProtection="0"/>
    <xf numFmtId="0" fontId="54" fillId="0" borderId="24" applyNumberFormat="0" applyFill="0" applyAlignment="0" applyProtection="0"/>
    <xf numFmtId="0" fontId="54" fillId="0" borderId="24" applyNumberFormat="0" applyFill="0" applyAlignment="0" applyProtection="0"/>
    <xf numFmtId="0" fontId="83" fillId="0" borderId="47"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3" fillId="0" borderId="0" applyNumberFormat="0" applyFill="0" applyBorder="0" applyAlignment="0" applyProtection="0"/>
    <xf numFmtId="0" fontId="75" fillId="54" borderId="35" applyNumberFormat="0" applyAlignment="0" applyProtection="0"/>
    <xf numFmtId="0" fontId="60" fillId="0" borderId="27" applyNumberFormat="0" applyFill="0" applyAlignment="0" applyProtection="0"/>
    <xf numFmtId="0" fontId="84" fillId="0" borderId="48" applyNumberFormat="0" applyFill="0" applyAlignment="0" applyProtection="0"/>
    <xf numFmtId="0" fontId="84" fillId="0" borderId="48" applyNumberFormat="0" applyFill="0" applyAlignment="0" applyProtection="0"/>
    <xf numFmtId="0" fontId="37" fillId="0" borderId="0"/>
    <xf numFmtId="0" fontId="15" fillId="24" borderId="29" applyNumberFormat="0" applyFont="0" applyAlignment="0" applyProtection="0"/>
    <xf numFmtId="0" fontId="5" fillId="56" borderId="49" applyNumberFormat="0" applyFont="0" applyAlignment="0" applyProtection="0"/>
    <xf numFmtId="0" fontId="5" fillId="56" borderId="4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37"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37"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37"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37" fillId="24" borderId="29" applyNumberFormat="0" applyFont="0" applyAlignment="0" applyProtection="0"/>
    <xf numFmtId="0" fontId="15" fillId="24" borderId="29" applyNumberFormat="0" applyFont="0" applyAlignment="0" applyProtection="0"/>
    <xf numFmtId="0" fontId="37"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37"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15" fillId="24" borderId="29" applyNumberFormat="0" applyFont="0" applyAlignment="0" applyProtection="0"/>
    <xf numFmtId="0" fontId="71" fillId="64" borderId="34" applyNumberFormat="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56" fillId="20" borderId="0" applyNumberFormat="0" applyBorder="0" applyAlignment="0" applyProtection="0"/>
    <xf numFmtId="0" fontId="56" fillId="20" borderId="0" applyNumberFormat="0" applyBorder="0" applyAlignment="0" applyProtection="0"/>
    <xf numFmtId="0" fontId="37" fillId="0" borderId="0"/>
    <xf numFmtId="0" fontId="37" fillId="0" borderId="0"/>
    <xf numFmtId="0" fontId="40" fillId="0" borderId="0"/>
    <xf numFmtId="0" fontId="5" fillId="0" borderId="0"/>
    <xf numFmtId="0" fontId="37" fillId="0" borderId="0"/>
    <xf numFmtId="0" fontId="37" fillId="0" borderId="0"/>
    <xf numFmtId="0" fontId="40" fillId="0" borderId="0"/>
    <xf numFmtId="0" fontId="1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 fillId="0" borderId="0"/>
    <xf numFmtId="0" fontId="15" fillId="0" borderId="0"/>
    <xf numFmtId="0" fontId="15" fillId="0" borderId="0"/>
    <xf numFmtId="0" fontId="5" fillId="0" borderId="0"/>
    <xf numFmtId="0" fontId="4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0" borderId="0"/>
    <xf numFmtId="0" fontId="15" fillId="0" borderId="0"/>
    <xf numFmtId="0" fontId="15" fillId="0" borderId="0"/>
    <xf numFmtId="0" fontId="37" fillId="0" borderId="0"/>
    <xf numFmtId="0" fontId="5" fillId="0" borderId="0"/>
    <xf numFmtId="0" fontId="5" fillId="0" borderId="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86" fillId="0" borderId="0" applyNumberFormat="0" applyFill="0" applyBorder="0" applyAlignment="0" applyProtection="0"/>
    <xf numFmtId="0" fontId="32" fillId="0" borderId="39" applyNumberFormat="0" applyFill="0" applyAlignment="0" applyProtection="0"/>
    <xf numFmtId="0" fontId="79" fillId="0" borderId="41" applyNumberFormat="0" applyFill="0" applyAlignment="0" applyProtection="0"/>
    <xf numFmtId="0" fontId="79" fillId="0" borderId="41" applyNumberFormat="0" applyFill="0" applyAlignment="0" applyProtection="0"/>
    <xf numFmtId="0" fontId="78" fillId="0" borderId="40"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0" fillId="0" borderId="42" applyNumberFormat="0" applyFill="0" applyAlignment="0" applyProtection="0"/>
    <xf numFmtId="0" fontId="83" fillId="0" borderId="47" applyNumberFormat="0" applyFill="0" applyAlignment="0" applyProtection="0"/>
    <xf numFmtId="0" fontId="83" fillId="0" borderId="47" applyNumberFormat="0" applyFill="0" applyAlignment="0" applyProtection="0"/>
    <xf numFmtId="0" fontId="82" fillId="0" borderId="45"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60" fillId="0" borderId="27" applyNumberFormat="0" applyFill="0" applyAlignment="0" applyProtection="0"/>
    <xf numFmtId="0" fontId="60" fillId="0" borderId="27" applyNumberFormat="0" applyFill="0" applyAlignment="0" applyProtection="0"/>
    <xf numFmtId="0" fontId="62" fillId="0" borderId="0" applyNumberFormat="0" applyFill="0" applyBorder="0" applyAlignment="0" applyProtection="0"/>
    <xf numFmtId="0" fontId="87" fillId="0" borderId="0" applyNumberFormat="0" applyFill="0" applyBorder="0" applyAlignment="0" applyProtection="0"/>
    <xf numFmtId="0" fontId="62" fillId="0" borderId="0" applyNumberFormat="0" applyFill="0" applyBorder="0" applyAlignment="0" applyProtection="0"/>
    <xf numFmtId="0" fontId="88"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1" fillId="23" borderId="28" applyNumberFormat="0" applyAlignment="0" applyProtection="0"/>
    <xf numFmtId="0" fontId="61" fillId="23" borderId="28" applyNumberFormat="0" applyAlignment="0" applyProtection="0"/>
    <xf numFmtId="0" fontId="61" fillId="23" borderId="36" applyNumberFormat="0" applyAlignment="0" applyProtection="0"/>
    <xf numFmtId="0" fontId="61" fillId="23" borderId="36" applyNumberFormat="0" applyAlignment="0" applyProtection="0"/>
    <xf numFmtId="0" fontId="61" fillId="23" borderId="28" applyNumberFormat="0" applyAlignment="0" applyProtection="0"/>
    <xf numFmtId="9" fontId="15" fillId="0" borderId="0" applyFont="0" applyFill="0" applyBorder="0" applyAlignment="0" applyProtection="0"/>
  </cellStyleXfs>
  <cellXfs count="540">
    <xf numFmtId="0" fontId="0" fillId="0" borderId="0" xfId="0"/>
    <xf numFmtId="0" fontId="4" fillId="0" borderId="0" xfId="0" applyFont="1"/>
    <xf numFmtId="0" fontId="5" fillId="0" borderId="0" xfId="0" applyFont="1"/>
    <xf numFmtId="0" fontId="7" fillId="0" borderId="0" xfId="1" applyFont="1"/>
    <xf numFmtId="0" fontId="4" fillId="0" borderId="0" xfId="0" applyFont="1" applyAlignment="1">
      <alignment vertical="center"/>
    </xf>
    <xf numFmtId="0" fontId="12" fillId="0" borderId="0" xfId="0" applyFont="1"/>
    <xf numFmtId="0" fontId="16" fillId="0" borderId="0" xfId="0" applyFont="1"/>
    <xf numFmtId="0" fontId="17" fillId="0" borderId="0" xfId="0" applyFont="1"/>
    <xf numFmtId="0" fontId="5" fillId="0" borderId="0" xfId="0" applyFont="1" applyAlignment="1">
      <alignment vertical="center"/>
    </xf>
    <xf numFmtId="0" fontId="18" fillId="0" borderId="0" xfId="0" applyFont="1"/>
    <xf numFmtId="0" fontId="6" fillId="0" borderId="0" xfId="0" applyFont="1"/>
    <xf numFmtId="0" fontId="20" fillId="0" borderId="0" xfId="0" applyFont="1"/>
    <xf numFmtId="0" fontId="16" fillId="0" borderId="0" xfId="0" applyFont="1" applyAlignment="1">
      <alignment horizontal="center"/>
    </xf>
    <xf numFmtId="0" fontId="11" fillId="0" borderId="0" xfId="1" applyFont="1" applyAlignment="1">
      <alignment vertical="center"/>
    </xf>
    <xf numFmtId="0" fontId="7" fillId="0" borderId="0" xfId="1" applyFont="1" applyAlignment="1">
      <alignment vertical="center"/>
    </xf>
    <xf numFmtId="0" fontId="25" fillId="0" borderId="0" xfId="0" applyFont="1" applyAlignment="1">
      <alignment vertical="center"/>
    </xf>
    <xf numFmtId="0" fontId="10" fillId="0" borderId="0" xfId="0" applyFont="1" applyAlignment="1">
      <alignment vertical="center"/>
    </xf>
    <xf numFmtId="0" fontId="26" fillId="0" borderId="8" xfId="0" applyFont="1" applyBorder="1" applyAlignment="1">
      <alignment horizontal="center" vertical="center" wrapText="1"/>
    </xf>
    <xf numFmtId="1" fontId="31" fillId="8" borderId="8" xfId="0" applyNumberFormat="1" applyFont="1" applyFill="1" applyBorder="1" applyAlignment="1" applyProtection="1">
      <alignment horizontal="center" vertical="center"/>
      <protection locked="0"/>
    </xf>
    <xf numFmtId="1" fontId="31" fillId="4" borderId="8" xfId="0" applyNumberFormat="1" applyFont="1" applyFill="1" applyBorder="1" applyAlignment="1">
      <alignment horizontal="center" vertical="center" wrapText="1"/>
    </xf>
    <xf numFmtId="10" fontId="31" fillId="3" borderId="8" xfId="2" applyNumberFormat="1" applyFont="1" applyFill="1" applyBorder="1" applyAlignment="1" applyProtection="1">
      <alignment horizontal="center" vertical="center" wrapText="1"/>
    </xf>
    <xf numFmtId="0" fontId="12" fillId="0" borderId="8" xfId="0" applyFont="1" applyBorder="1" applyAlignment="1">
      <alignment vertical="center" wrapText="1"/>
    </xf>
    <xf numFmtId="0" fontId="12" fillId="0" borderId="16" xfId="0" applyFont="1" applyBorder="1" applyAlignment="1">
      <alignment vertical="center" wrapText="1"/>
    </xf>
    <xf numFmtId="0" fontId="16" fillId="0" borderId="0" xfId="0" applyFont="1" applyAlignment="1">
      <alignment horizontal="center" vertical="center"/>
    </xf>
    <xf numFmtId="0" fontId="4" fillId="0" borderId="0" xfId="0" applyFont="1" applyAlignment="1">
      <alignment horizontal="center" vertical="center"/>
    </xf>
    <xf numFmtId="0" fontId="10" fillId="0" borderId="0" xfId="0" applyFont="1"/>
    <xf numFmtId="14" fontId="9" fillId="4" borderId="1" xfId="0" applyNumberFormat="1" applyFont="1" applyFill="1" applyBorder="1" applyAlignment="1">
      <alignment horizontal="center" vertical="center"/>
    </xf>
    <xf numFmtId="0" fontId="6" fillId="0" borderId="0" xfId="0" applyFont="1" applyAlignment="1">
      <alignment vertical="top"/>
    </xf>
    <xf numFmtId="0" fontId="0" fillId="9" borderId="1" xfId="0" applyFill="1" applyBorder="1" applyAlignment="1">
      <alignment horizontal="center" vertical="center"/>
    </xf>
    <xf numFmtId="0" fontId="12" fillId="0" borderId="0" xfId="0" applyFont="1" applyAlignment="1">
      <alignment vertical="top"/>
    </xf>
    <xf numFmtId="0" fontId="0" fillId="0" borderId="0" xfId="0" applyAlignment="1">
      <alignment horizontal="center" vertical="center"/>
    </xf>
    <xf numFmtId="0" fontId="12" fillId="0" borderId="0" xfId="0" applyFont="1" applyAlignment="1">
      <alignment horizontal="center" vertical="center" wrapText="1"/>
    </xf>
    <xf numFmtId="0" fontId="12" fillId="0" borderId="0" xfId="0" applyFont="1" applyAlignment="1">
      <alignment horizontal="left" vertical="center" wrapText="1"/>
    </xf>
    <xf numFmtId="9" fontId="12" fillId="0" borderId="0" xfId="0" applyNumberFormat="1" applyFont="1" applyAlignment="1">
      <alignment horizontal="center" vertical="center" wrapText="1"/>
    </xf>
    <xf numFmtId="1" fontId="12" fillId="0" borderId="0" xfId="0" applyNumberFormat="1" applyFont="1" applyAlignment="1">
      <alignment horizontal="center" vertical="center" wrapText="1"/>
    </xf>
    <xf numFmtId="10" fontId="12" fillId="0" borderId="0" xfId="2" applyNumberFormat="1" applyFont="1" applyBorder="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left" vertical="center" wrapText="1"/>
    </xf>
    <xf numFmtId="0" fontId="6" fillId="0" borderId="0" xfId="0" applyFont="1" applyAlignment="1">
      <alignment vertical="center"/>
    </xf>
    <xf numFmtId="0" fontId="16" fillId="0" borderId="0" xfId="0" applyFont="1" applyAlignment="1">
      <alignment vertical="center"/>
    </xf>
    <xf numFmtId="0" fontId="33" fillId="0" borderId="0" xfId="0" applyFont="1" applyAlignment="1">
      <alignment vertical="center"/>
    </xf>
    <xf numFmtId="164" fontId="8" fillId="0" borderId="0" xfId="2" applyNumberFormat="1" applyFont="1" applyFill="1" applyBorder="1" applyAlignment="1" applyProtection="1">
      <alignment horizontal="center" vertical="center" wrapText="1"/>
    </xf>
    <xf numFmtId="0" fontId="8" fillId="0" borderId="0" xfId="0" applyFont="1" applyAlignment="1">
      <alignment vertical="center" wrapText="1"/>
    </xf>
    <xf numFmtId="0" fontId="34" fillId="0" borderId="0" xfId="0" applyFont="1" applyAlignment="1">
      <alignment vertical="center"/>
    </xf>
    <xf numFmtId="0" fontId="26" fillId="0" borderId="1" xfId="0" applyFont="1" applyBorder="1" applyAlignment="1">
      <alignment horizontal="center" vertical="center"/>
    </xf>
    <xf numFmtId="1" fontId="26" fillId="0" borderId="1" xfId="0" applyNumberFormat="1" applyFont="1" applyBorder="1" applyAlignment="1">
      <alignment horizontal="center" vertical="center"/>
    </xf>
    <xf numFmtId="0" fontId="12" fillId="10" borderId="1" xfId="0" applyFont="1" applyFill="1" applyBorder="1" applyAlignment="1">
      <alignment horizontal="center" vertical="center"/>
    </xf>
    <xf numFmtId="9" fontId="12" fillId="10" borderId="1" xfId="3" applyFont="1" applyFill="1" applyBorder="1" applyAlignment="1" applyProtection="1">
      <alignment horizontal="center" vertical="center"/>
    </xf>
    <xf numFmtId="1" fontId="12" fillId="10" borderId="1" xfId="3" applyNumberFormat="1" applyFont="1" applyFill="1" applyBorder="1" applyAlignment="1" applyProtection="1">
      <alignment horizontal="center" vertical="center"/>
    </xf>
    <xf numFmtId="49" fontId="12" fillId="0" borderId="1" xfId="0" applyNumberFormat="1" applyFont="1" applyBorder="1" applyAlignment="1">
      <alignment horizontal="center" vertical="center"/>
    </xf>
    <xf numFmtId="0" fontId="12" fillId="0" borderId="1" xfId="0" applyFont="1" applyBorder="1" applyAlignment="1">
      <alignment horizontal="center" vertical="center"/>
    </xf>
    <xf numFmtId="9" fontId="12" fillId="0" borderId="1" xfId="3" applyFont="1" applyBorder="1" applyAlignment="1" applyProtection="1">
      <alignment horizontal="center" vertical="center"/>
    </xf>
    <xf numFmtId="2" fontId="12" fillId="0" borderId="1" xfId="3" applyNumberFormat="1" applyFont="1" applyFill="1" applyBorder="1" applyAlignment="1" applyProtection="1">
      <alignment horizontal="center" vertical="center"/>
    </xf>
    <xf numFmtId="1" fontId="12" fillId="0" borderId="1" xfId="3" applyNumberFormat="1" applyFont="1" applyFill="1" applyBorder="1" applyAlignment="1" applyProtection="1">
      <alignment horizontal="center" vertical="center"/>
    </xf>
    <xf numFmtId="1" fontId="12" fillId="0" borderId="1" xfId="3" applyNumberFormat="1" applyFont="1" applyBorder="1" applyAlignment="1" applyProtection="1">
      <alignment horizontal="center" vertical="center"/>
    </xf>
    <xf numFmtId="9" fontId="12" fillId="0" borderId="1" xfId="3" applyFont="1" applyFill="1" applyBorder="1" applyAlignment="1" applyProtection="1">
      <alignment horizontal="center" vertical="center"/>
    </xf>
    <xf numFmtId="0" fontId="20" fillId="0" borderId="0" xfId="0" applyFont="1" applyAlignment="1">
      <alignment vertical="center"/>
    </xf>
    <xf numFmtId="0" fontId="4" fillId="0" borderId="1" xfId="0" applyFont="1" applyBorder="1" applyAlignment="1">
      <alignment horizontal="left" vertical="center"/>
    </xf>
    <xf numFmtId="14" fontId="4" fillId="0" borderId="1" xfId="0" applyNumberFormat="1" applyFont="1" applyBorder="1" applyAlignment="1">
      <alignment horizontal="left" vertical="center"/>
    </xf>
    <xf numFmtId="0" fontId="10" fillId="0" borderId="1" xfId="0" applyFont="1" applyBorder="1" applyAlignment="1">
      <alignment horizontal="left" vertical="center"/>
    </xf>
    <xf numFmtId="0" fontId="20" fillId="0" borderId="1" xfId="0" applyFont="1" applyBorder="1" applyAlignment="1">
      <alignment horizontal="center" vertical="center"/>
    </xf>
    <xf numFmtId="0" fontId="4" fillId="0" borderId="1" xfId="0" applyFont="1" applyBorder="1" applyAlignment="1">
      <alignment horizontal="center" vertical="center"/>
    </xf>
    <xf numFmtId="1" fontId="4" fillId="0" borderId="1" xfId="0" applyNumberFormat="1" applyFont="1" applyBorder="1" applyAlignment="1">
      <alignment horizontal="center" vertical="center"/>
    </xf>
    <xf numFmtId="1" fontId="4" fillId="11" borderId="1" xfId="0" applyNumberFormat="1" applyFont="1" applyFill="1" applyBorder="1" applyAlignment="1">
      <alignment horizontal="center" vertical="center"/>
    </xf>
    <xf numFmtId="2" fontId="4" fillId="11" borderId="1" xfId="0" applyNumberFormat="1" applyFont="1" applyFill="1" applyBorder="1" applyAlignment="1">
      <alignment horizontal="center" vertical="center"/>
    </xf>
    <xf numFmtId="2" fontId="4" fillId="0" borderId="1" xfId="0" applyNumberFormat="1" applyFont="1" applyBorder="1" applyAlignment="1">
      <alignment horizontal="center" vertical="center"/>
    </xf>
    <xf numFmtId="0" fontId="4" fillId="0" borderId="0" xfId="4" applyFont="1" applyAlignment="1">
      <alignment horizontal="left" vertical="center"/>
    </xf>
    <xf numFmtId="0" fontId="4" fillId="0" borderId="0" xfId="0" applyFont="1" applyAlignment="1">
      <alignment horizontal="left" vertical="center"/>
    </xf>
    <xf numFmtId="0" fontId="12" fillId="9" borderId="1" xfId="0" applyFont="1" applyFill="1" applyBorder="1" applyAlignment="1">
      <alignment vertical="center"/>
    </xf>
    <xf numFmtId="0" fontId="30" fillId="0" borderId="0" xfId="0" applyFont="1" applyAlignment="1">
      <alignment vertical="center" wrapText="1"/>
    </xf>
    <xf numFmtId="0" fontId="26"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0" fillId="0" borderId="0" xfId="0" applyFont="1" applyAlignment="1">
      <alignment vertical="center"/>
    </xf>
    <xf numFmtId="0" fontId="26" fillId="0" borderId="0" xfId="0" applyFont="1" applyAlignment="1">
      <alignment vertical="center"/>
    </xf>
    <xf numFmtId="0" fontId="12" fillId="0" borderId="0" xfId="0" applyFont="1" applyAlignment="1">
      <alignment vertical="center"/>
    </xf>
    <xf numFmtId="0" fontId="12" fillId="0" borderId="0" xfId="0" applyFont="1" applyAlignment="1">
      <alignment horizontal="left" vertical="center"/>
    </xf>
    <xf numFmtId="0" fontId="12" fillId="0" borderId="1" xfId="0" applyFont="1" applyBorder="1" applyAlignment="1">
      <alignment vertical="center" wrapText="1"/>
    </xf>
    <xf numFmtId="0" fontId="30" fillId="0" borderId="0" xfId="0" applyFont="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9" fontId="8" fillId="0" borderId="1" xfId="0" quotePrefix="1" applyNumberFormat="1" applyFont="1" applyBorder="1" applyAlignment="1">
      <alignment horizontal="center" vertical="center" wrapText="1"/>
    </xf>
    <xf numFmtId="9" fontId="8" fillId="0" borderId="1" xfId="0" applyNumberFormat="1" applyFont="1" applyBorder="1" applyAlignment="1">
      <alignment horizontal="center" vertical="center" wrapText="1"/>
    </xf>
    <xf numFmtId="1" fontId="8" fillId="0" borderId="1" xfId="0" applyNumberFormat="1" applyFont="1" applyBorder="1" applyAlignment="1">
      <alignment horizontal="center" vertical="center" wrapText="1"/>
    </xf>
    <xf numFmtId="10" fontId="12"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9" fontId="12" fillId="0" borderId="1" xfId="0" applyNumberFormat="1" applyFont="1" applyBorder="1" applyAlignment="1">
      <alignment horizontal="center" vertical="center" wrapText="1"/>
    </xf>
    <xf numFmtId="1" fontId="12" fillId="0" borderId="1" xfId="0" applyNumberFormat="1" applyFont="1" applyBorder="1" applyAlignment="1">
      <alignment horizontal="center" vertical="center" wrapText="1"/>
    </xf>
    <xf numFmtId="0" fontId="27" fillId="0" borderId="0" xfId="0" applyFont="1"/>
    <xf numFmtId="0" fontId="36" fillId="0" borderId="0" xfId="0" applyFont="1"/>
    <xf numFmtId="0" fontId="31" fillId="0" borderId="3" xfId="5" applyFont="1" applyBorder="1" applyAlignment="1">
      <alignment vertical="center"/>
    </xf>
    <xf numFmtId="0" fontId="8" fillId="0" borderId="1" xfId="0" applyFont="1" applyBorder="1" applyAlignment="1">
      <alignment vertical="center"/>
    </xf>
    <xf numFmtId="0" fontId="8" fillId="0" borderId="0" xfId="6" applyFont="1" applyAlignment="1">
      <alignment horizontal="center" vertical="center"/>
    </xf>
    <xf numFmtId="0" fontId="31" fillId="0" borderId="0" xfId="0" applyFont="1" applyAlignment="1">
      <alignment vertical="center"/>
    </xf>
    <xf numFmtId="0" fontId="8" fillId="0" borderId="0" xfId="5" applyFont="1" applyAlignment="1">
      <alignment vertical="center"/>
    </xf>
    <xf numFmtId="1" fontId="8" fillId="0" borderId="0" xfId="0" applyNumberFormat="1" applyFont="1" applyAlignment="1">
      <alignment vertical="center"/>
    </xf>
    <xf numFmtId="0" fontId="31" fillId="2" borderId="0" xfId="5" applyFont="1" applyFill="1" applyAlignment="1">
      <alignment vertical="center"/>
    </xf>
    <xf numFmtId="0" fontId="31" fillId="0" borderId="0" xfId="5" applyFont="1" applyAlignment="1">
      <alignment vertical="center"/>
    </xf>
    <xf numFmtId="1" fontId="12" fillId="0" borderId="0" xfId="0" applyNumberFormat="1" applyFont="1" applyAlignment="1">
      <alignment vertical="center"/>
    </xf>
    <xf numFmtId="0" fontId="8" fillId="0" borderId="0" xfId="0" applyFont="1" applyAlignment="1">
      <alignment vertical="center"/>
    </xf>
    <xf numFmtId="0" fontId="12" fillId="0" borderId="1" xfId="0" applyFont="1" applyBorder="1" applyAlignment="1">
      <alignment vertical="center"/>
    </xf>
    <xf numFmtId="0" fontId="31" fillId="0" borderId="3" xfId="0" applyFont="1" applyBorder="1" applyAlignment="1">
      <alignment vertical="center" wrapText="1"/>
    </xf>
    <xf numFmtId="14" fontId="12" fillId="0" borderId="0" xfId="0" applyNumberFormat="1" applyFont="1" applyAlignment="1">
      <alignment vertical="center"/>
    </xf>
    <xf numFmtId="0" fontId="26" fillId="13" borderId="1" xfId="0" applyFont="1" applyFill="1" applyBorder="1" applyAlignment="1">
      <alignment vertical="center"/>
    </xf>
    <xf numFmtId="14" fontId="8" fillId="13" borderId="1" xfId="0" applyNumberFormat="1" applyFont="1" applyFill="1" applyBorder="1" applyAlignment="1">
      <alignment horizontal="left" vertical="center"/>
    </xf>
    <xf numFmtId="0" fontId="12" fillId="13" borderId="1" xfId="0" applyFont="1" applyFill="1" applyBorder="1" applyAlignment="1">
      <alignment vertical="center"/>
    </xf>
    <xf numFmtId="14" fontId="12" fillId="13" borderId="1" xfId="0" applyNumberFormat="1" applyFont="1" applyFill="1" applyBorder="1" applyAlignment="1">
      <alignment vertical="center"/>
    </xf>
    <xf numFmtId="0" fontId="26" fillId="0" borderId="1" xfId="0" applyFont="1" applyBorder="1" applyAlignment="1">
      <alignment vertical="center"/>
    </xf>
    <xf numFmtId="14" fontId="12" fillId="0" borderId="1" xfId="0" quotePrefix="1" applyNumberFormat="1" applyFont="1" applyBorder="1" applyAlignment="1">
      <alignment horizontal="center" vertical="center"/>
    </xf>
    <xf numFmtId="0" fontId="12" fillId="0" borderId="1" xfId="0" quotePrefix="1" applyFont="1" applyBorder="1" applyAlignment="1">
      <alignment vertical="center"/>
    </xf>
    <xf numFmtId="0" fontId="12" fillId="0" borderId="0" xfId="0" quotePrefix="1" applyFont="1" applyAlignment="1">
      <alignment vertical="center"/>
    </xf>
    <xf numFmtId="14" fontId="12" fillId="0" borderId="0" xfId="0" applyNumberFormat="1" applyFont="1" applyAlignment="1">
      <alignment horizontal="center" vertical="center"/>
    </xf>
    <xf numFmtId="0" fontId="12" fillId="0" borderId="1" xfId="3" applyNumberFormat="1" applyFont="1" applyBorder="1" applyAlignment="1" applyProtection="1">
      <alignment horizontal="center" vertical="center"/>
    </xf>
    <xf numFmtId="9" fontId="12" fillId="10" borderId="1" xfId="7" applyFont="1" applyFill="1" applyBorder="1" applyAlignment="1" applyProtection="1">
      <alignment horizontal="center" vertical="center"/>
    </xf>
    <xf numFmtId="0" fontId="20" fillId="0" borderId="1" xfId="4" applyFont="1" applyBorder="1" applyAlignment="1">
      <alignment horizontal="left" vertical="center"/>
    </xf>
    <xf numFmtId="0" fontId="20" fillId="0" borderId="1" xfId="0" applyFont="1" applyBorder="1" applyAlignment="1">
      <alignment vertical="center"/>
    </xf>
    <xf numFmtId="0" fontId="4" fillId="0" borderId="1" xfId="0" applyFont="1" applyBorder="1" applyAlignment="1">
      <alignment vertical="center"/>
    </xf>
    <xf numFmtId="0" fontId="3" fillId="0" borderId="0" xfId="0" applyFont="1"/>
    <xf numFmtId="1" fontId="3" fillId="0" borderId="1" xfId="0" applyNumberFormat="1" applyFont="1" applyBorder="1" applyAlignment="1">
      <alignment vertical="center"/>
    </xf>
    <xf numFmtId="0" fontId="4" fillId="2" borderId="0" xfId="0" applyFont="1" applyFill="1" applyAlignment="1">
      <alignment horizontal="center" vertical="center"/>
    </xf>
    <xf numFmtId="0" fontId="16" fillId="14" borderId="0" xfId="0" applyFont="1" applyFill="1" applyAlignment="1">
      <alignment vertical="center"/>
    </xf>
    <xf numFmtId="0" fontId="42" fillId="0" borderId="0" xfId="0" applyFont="1"/>
    <xf numFmtId="0" fontId="44" fillId="0" borderId="0" xfId="0" applyFont="1" applyAlignment="1">
      <alignment horizontal="left" wrapText="1"/>
    </xf>
    <xf numFmtId="0" fontId="4" fillId="0" borderId="0" xfId="0" applyFont="1" applyAlignment="1">
      <alignment horizontal="center"/>
    </xf>
    <xf numFmtId="0" fontId="5" fillId="0" borderId="0" xfId="1" applyAlignment="1">
      <alignment vertical="center"/>
    </xf>
    <xf numFmtId="0" fontId="5" fillId="0" borderId="0" xfId="1"/>
    <xf numFmtId="0" fontId="4" fillId="0" borderId="0" xfId="0" applyFont="1" applyAlignment="1">
      <alignment horizontal="left" indent="3"/>
    </xf>
    <xf numFmtId="0" fontId="4" fillId="0" borderId="0" xfId="0" applyFont="1" applyAlignment="1">
      <alignment horizontal="left" vertical="center" indent="3"/>
    </xf>
    <xf numFmtId="0" fontId="5" fillId="0" borderId="0" xfId="1" applyAlignment="1">
      <alignment horizontal="left" indent="3"/>
    </xf>
    <xf numFmtId="0" fontId="2" fillId="0" borderId="0" xfId="0" applyFont="1" applyAlignment="1">
      <alignment horizontal="center" vertical="center"/>
    </xf>
    <xf numFmtId="0" fontId="40" fillId="0" borderId="0" xfId="0" applyFont="1" applyAlignment="1">
      <alignment horizontal="left" vertical="center"/>
    </xf>
    <xf numFmtId="10" fontId="8" fillId="0" borderId="0" xfId="2" applyNumberFormat="1" applyFont="1" applyFill="1" applyBorder="1" applyAlignment="1" applyProtection="1">
      <alignment horizontal="center" vertical="center" wrapText="1"/>
    </xf>
    <xf numFmtId="10" fontId="16" fillId="0" borderId="0" xfId="0" applyNumberFormat="1" applyFont="1" applyAlignment="1">
      <alignment vertical="center"/>
    </xf>
    <xf numFmtId="0" fontId="6" fillId="15" borderId="0" xfId="0" applyFont="1" applyFill="1" applyAlignment="1">
      <alignment vertical="center"/>
    </xf>
    <xf numFmtId="0" fontId="16" fillId="15" borderId="0" xfId="0" applyFont="1" applyFill="1" applyAlignment="1">
      <alignment vertical="center"/>
    </xf>
    <xf numFmtId="0" fontId="8" fillId="0" borderId="16" xfId="0" applyFont="1" applyBorder="1" applyAlignment="1">
      <alignment vertical="center" wrapText="1"/>
    </xf>
    <xf numFmtId="0" fontId="47" fillId="0" borderId="0" xfId="0" applyFont="1"/>
    <xf numFmtId="0" fontId="42" fillId="0" borderId="0" xfId="0" applyFont="1" applyAlignment="1">
      <alignment horizontal="center" vertical="center"/>
    </xf>
    <xf numFmtId="0" fontId="1" fillId="0" borderId="1" xfId="0" applyFont="1" applyBorder="1" applyAlignment="1">
      <alignment vertical="center"/>
    </xf>
    <xf numFmtId="0" fontId="44" fillId="0" borderId="1" xfId="0" applyFont="1" applyBorder="1" applyAlignment="1">
      <alignment vertical="center"/>
    </xf>
    <xf numFmtId="0" fontId="3" fillId="0" borderId="1" xfId="0" applyFont="1" applyBorder="1"/>
    <xf numFmtId="0" fontId="44" fillId="0" borderId="1" xfId="0" applyFont="1" applyBorder="1" applyAlignment="1">
      <alignment vertical="center" wrapText="1"/>
    </xf>
    <xf numFmtId="1" fontId="3" fillId="17" borderId="1" xfId="0" applyNumberFormat="1" applyFont="1" applyFill="1" applyBorder="1" applyAlignment="1">
      <alignment vertical="center"/>
    </xf>
    <xf numFmtId="0" fontId="1" fillId="0" borderId="3" xfId="0" applyFont="1" applyBorder="1" applyAlignment="1">
      <alignment vertical="center"/>
    </xf>
    <xf numFmtId="0" fontId="3" fillId="17" borderId="1" xfId="0" applyFont="1" applyFill="1" applyBorder="1"/>
    <xf numFmtId="0" fontId="46" fillId="0" borderId="0" xfId="0" applyFont="1" applyAlignment="1">
      <alignment horizontal="center" vertical="center" wrapText="1"/>
    </xf>
    <xf numFmtId="0" fontId="28" fillId="0" borderId="0" xfId="0" applyFont="1" applyAlignment="1">
      <alignment vertical="center" wrapText="1"/>
    </xf>
    <xf numFmtId="0" fontId="50" fillId="0" borderId="0" xfId="0" applyFont="1" applyAlignment="1">
      <alignment horizontal="center" vertical="center" wrapText="1"/>
    </xf>
    <xf numFmtId="0" fontId="12" fillId="0" borderId="0" xfId="0" applyFont="1" applyAlignment="1">
      <alignment vertical="center" wrapText="1"/>
    </xf>
    <xf numFmtId="1" fontId="26" fillId="0" borderId="0" xfId="0" applyNumberFormat="1" applyFont="1" applyAlignment="1">
      <alignment horizontal="center" vertical="center" wrapText="1"/>
    </xf>
    <xf numFmtId="0" fontId="27" fillId="0" borderId="0" xfId="0" applyFont="1" applyAlignment="1">
      <alignment horizontal="center" vertical="center" wrapText="1"/>
    </xf>
    <xf numFmtId="0" fontId="16" fillId="0" borderId="1" xfId="0" applyFont="1" applyBorder="1" applyAlignment="1">
      <alignment vertical="center"/>
    </xf>
    <xf numFmtId="0" fontId="12" fillId="18" borderId="1" xfId="0" applyFont="1" applyFill="1" applyBorder="1" applyAlignment="1">
      <alignment horizontal="center" vertical="center"/>
    </xf>
    <xf numFmtId="0" fontId="12" fillId="18" borderId="1" xfId="3" applyNumberFormat="1" applyFont="1" applyFill="1" applyBorder="1" applyAlignment="1" applyProtection="1">
      <alignment horizontal="center" vertical="center"/>
    </xf>
    <xf numFmtId="9" fontId="12" fillId="18" borderId="1" xfId="3" applyFont="1" applyFill="1" applyBorder="1" applyAlignment="1" applyProtection="1">
      <alignment horizontal="center" vertical="center"/>
    </xf>
    <xf numFmtId="1" fontId="12" fillId="18" borderId="1" xfId="3" applyNumberFormat="1" applyFont="1" applyFill="1" applyBorder="1" applyAlignment="1" applyProtection="1">
      <alignment horizontal="center" vertical="center"/>
    </xf>
    <xf numFmtId="0" fontId="12" fillId="0" borderId="1" xfId="3" applyNumberFormat="1" applyFont="1" applyFill="1" applyBorder="1" applyAlignment="1" applyProtection="1">
      <alignment horizontal="center" vertical="center"/>
    </xf>
    <xf numFmtId="9" fontId="16" fillId="0" borderId="1" xfId="0" applyNumberFormat="1" applyFont="1" applyBorder="1" applyAlignment="1">
      <alignment vertical="center"/>
    </xf>
    <xf numFmtId="9" fontId="12" fillId="0" borderId="1" xfId="0" applyNumberFormat="1" applyFont="1" applyBorder="1" applyAlignment="1">
      <alignment horizontal="center" vertical="center"/>
    </xf>
    <xf numFmtId="0" fontId="1" fillId="0" borderId="0" xfId="0" applyFont="1"/>
    <xf numFmtId="0" fontId="67" fillId="0" borderId="0" xfId="0" applyFont="1" applyAlignment="1">
      <alignment vertical="center" wrapText="1"/>
    </xf>
    <xf numFmtId="0" fontId="1" fillId="0" borderId="0" xfId="0" applyFont="1" applyProtection="1">
      <protection locked="0"/>
    </xf>
    <xf numFmtId="0" fontId="1" fillId="0" borderId="0" xfId="0" applyFont="1" applyAlignment="1" applyProtection="1">
      <alignment vertical="center"/>
      <protection locked="0"/>
    </xf>
    <xf numFmtId="0" fontId="1" fillId="0" borderId="0" xfId="0" applyFont="1" applyAlignment="1">
      <alignment vertical="center"/>
    </xf>
    <xf numFmtId="0" fontId="1" fillId="0" borderId="0" xfId="0" applyFont="1" applyAlignment="1">
      <alignment horizontal="left" vertical="center"/>
    </xf>
    <xf numFmtId="0" fontId="12" fillId="0" borderId="10" xfId="0" applyFont="1" applyBorder="1" applyAlignment="1">
      <alignment vertical="center" wrapText="1"/>
    </xf>
    <xf numFmtId="0" fontId="68" fillId="0" borderId="0" xfId="0" applyFont="1" applyAlignment="1">
      <alignment horizontal="left" vertical="center"/>
    </xf>
    <xf numFmtId="0" fontId="7" fillId="0" borderId="4" xfId="0" applyFont="1" applyBorder="1" applyAlignment="1">
      <alignment vertical="center" wrapText="1"/>
    </xf>
    <xf numFmtId="0" fontId="22" fillId="0" borderId="0" xfId="0" applyFont="1" applyAlignment="1">
      <alignment wrapText="1"/>
    </xf>
    <xf numFmtId="0" fontId="49" fillId="0" borderId="4" xfId="0" applyFont="1" applyBorder="1" applyAlignment="1">
      <alignment vertical="center" wrapText="1"/>
    </xf>
    <xf numFmtId="0" fontId="49" fillId="0" borderId="5" xfId="0" applyFont="1" applyBorder="1" applyAlignment="1">
      <alignment vertical="center" wrapText="1"/>
    </xf>
    <xf numFmtId="0" fontId="1" fillId="0" borderId="0" xfId="0" applyFont="1" applyAlignment="1">
      <alignment horizontal="left" indent="3"/>
    </xf>
    <xf numFmtId="0" fontId="44" fillId="0" borderId="3" xfId="0" applyFont="1" applyBorder="1" applyAlignment="1">
      <alignment vertical="center" wrapText="1"/>
    </xf>
    <xf numFmtId="0" fontId="44" fillId="17" borderId="1" xfId="0" applyFont="1" applyFill="1" applyBorder="1" applyAlignment="1">
      <alignment vertical="center" wrapText="1"/>
    </xf>
    <xf numFmtId="0" fontId="3" fillId="0" borderId="1" xfId="0" applyFont="1" applyBorder="1" applyAlignment="1">
      <alignment vertical="center"/>
    </xf>
    <xf numFmtId="0" fontId="1" fillId="0" borderId="1" xfId="0" applyFont="1" applyBorder="1" applyAlignment="1">
      <alignment horizontal="center" vertical="center"/>
    </xf>
    <xf numFmtId="0" fontId="12" fillId="76" borderId="1" xfId="0" applyFont="1" applyFill="1" applyBorder="1" applyAlignment="1">
      <alignment horizontal="center" vertical="center"/>
    </xf>
    <xf numFmtId="9" fontId="12" fillId="76" borderId="1" xfId="7" applyFont="1" applyFill="1" applyBorder="1" applyAlignment="1" applyProtection="1">
      <alignment horizontal="center" vertical="center"/>
    </xf>
    <xf numFmtId="9" fontId="12" fillId="76" borderId="1" xfId="3" applyFont="1" applyFill="1" applyBorder="1" applyAlignment="1" applyProtection="1">
      <alignment horizontal="center" vertical="center"/>
    </xf>
    <xf numFmtId="1" fontId="12" fillId="76" borderId="1" xfId="3" applyNumberFormat="1" applyFont="1" applyFill="1" applyBorder="1" applyAlignment="1" applyProtection="1">
      <alignment horizontal="center" vertical="center"/>
    </xf>
    <xf numFmtId="2" fontId="4" fillId="76" borderId="1" xfId="0" applyNumberFormat="1" applyFont="1" applyFill="1" applyBorder="1" applyAlignment="1">
      <alignment horizontal="center" vertical="center"/>
    </xf>
    <xf numFmtId="9" fontId="12" fillId="76" borderId="1" xfId="0" applyNumberFormat="1" applyFont="1" applyFill="1" applyBorder="1" applyAlignment="1">
      <alignment horizontal="center" vertical="center"/>
    </xf>
    <xf numFmtId="0" fontId="39" fillId="0" borderId="0" xfId="0" applyFont="1"/>
    <xf numFmtId="1" fontId="4" fillId="76" borderId="1" xfId="0" applyNumberFormat="1" applyFont="1" applyFill="1" applyBorder="1" applyAlignment="1">
      <alignment horizontal="center" vertical="center"/>
    </xf>
    <xf numFmtId="0" fontId="12" fillId="76" borderId="1" xfId="3" applyNumberFormat="1" applyFont="1" applyFill="1" applyBorder="1" applyAlignment="1" applyProtection="1">
      <alignment horizontal="center" vertical="center"/>
    </xf>
    <xf numFmtId="0" fontId="90" fillId="0" borderId="0" xfId="0" applyFont="1" applyAlignment="1">
      <alignment horizontal="center" vertical="center" wrapText="1"/>
    </xf>
    <xf numFmtId="10" fontId="31" fillId="3" borderId="0" xfId="2" applyNumberFormat="1" applyFont="1" applyFill="1" applyBorder="1" applyAlignment="1" applyProtection="1">
      <alignment horizontal="center" vertical="center" wrapText="1"/>
    </xf>
    <xf numFmtId="0" fontId="11" fillId="0" borderId="0" xfId="0" applyFont="1" applyAlignment="1" applyProtection="1">
      <alignment horizontal="left" vertical="center" wrapText="1"/>
      <protection locked="0"/>
    </xf>
    <xf numFmtId="0" fontId="11" fillId="0" borderId="0" xfId="0" applyFont="1" applyAlignment="1" applyProtection="1">
      <alignment vertical="center" wrapText="1"/>
      <protection locked="0"/>
    </xf>
    <xf numFmtId="164" fontId="8" fillId="77" borderId="17" xfId="1030" applyNumberFormat="1" applyFont="1" applyFill="1" applyBorder="1" applyAlignment="1" applyProtection="1">
      <alignment horizontal="center" vertical="center"/>
    </xf>
    <xf numFmtId="9" fontId="8" fillId="77" borderId="8" xfId="1030" applyFont="1" applyFill="1" applyBorder="1" applyAlignment="1" applyProtection="1">
      <alignment horizontal="center" vertical="center"/>
    </xf>
    <xf numFmtId="164" fontId="8" fillId="78" borderId="14" xfId="1030" applyNumberFormat="1" applyFont="1" applyFill="1" applyBorder="1" applyAlignment="1" applyProtection="1">
      <alignment horizontal="center" vertical="center"/>
    </xf>
    <xf numFmtId="164" fontId="8" fillId="78" borderId="11" xfId="1030" applyNumberFormat="1" applyFont="1" applyFill="1" applyBorder="1" applyAlignment="1" applyProtection="1">
      <alignment horizontal="center" vertical="center"/>
    </xf>
    <xf numFmtId="164" fontId="8" fillId="0" borderId="17" xfId="1030" applyNumberFormat="1" applyFont="1" applyFill="1" applyBorder="1" applyAlignment="1" applyProtection="1">
      <alignment horizontal="center" vertical="center"/>
    </xf>
    <xf numFmtId="164" fontId="8" fillId="0" borderId="13" xfId="1030" applyNumberFormat="1" applyFont="1" applyFill="1" applyBorder="1" applyAlignment="1" applyProtection="1">
      <alignment horizontal="center" vertical="top"/>
    </xf>
    <xf numFmtId="164" fontId="8" fillId="80" borderId="15" xfId="1030" applyNumberFormat="1" applyFont="1" applyFill="1" applyBorder="1" applyAlignment="1" applyProtection="1">
      <alignment horizontal="center" vertical="center"/>
    </xf>
    <xf numFmtId="164" fontId="8" fillId="80" borderId="13" xfId="1030" applyNumberFormat="1" applyFont="1" applyFill="1" applyBorder="1" applyAlignment="1" applyProtection="1">
      <alignment horizontal="center" vertical="center"/>
    </xf>
    <xf numFmtId="164" fontId="8" fillId="80" borderId="17" xfId="1030" applyNumberFormat="1" applyFont="1" applyFill="1" applyBorder="1" applyAlignment="1" applyProtection="1">
      <alignment horizontal="center" vertical="center"/>
    </xf>
    <xf numFmtId="164" fontId="8" fillId="80" borderId="8" xfId="1030" applyNumberFormat="1" applyFont="1" applyFill="1" applyBorder="1" applyAlignment="1" applyProtection="1">
      <alignment horizontal="center" vertical="center"/>
    </xf>
    <xf numFmtId="14" fontId="67" fillId="0" borderId="1" xfId="0" applyNumberFormat="1" applyFont="1" applyBorder="1" applyAlignment="1">
      <alignment horizontal="left"/>
    </xf>
    <xf numFmtId="0" fontId="12" fillId="16" borderId="1" xfId="0" applyFont="1" applyFill="1" applyBorder="1" applyAlignment="1">
      <alignment horizontal="center" vertical="center" wrapText="1"/>
    </xf>
    <xf numFmtId="0" fontId="11" fillId="0" borderId="0" xfId="1" applyFont="1" applyAlignment="1">
      <alignment horizontal="center" vertical="center"/>
    </xf>
    <xf numFmtId="0" fontId="8" fillId="0" borderId="8" xfId="0" applyFont="1" applyBorder="1" applyAlignment="1">
      <alignment vertical="center" wrapText="1"/>
    </xf>
    <xf numFmtId="10" fontId="96" fillId="0" borderId="0" xfId="0" applyNumberFormat="1" applyFont="1" applyAlignment="1">
      <alignment horizontal="center" vertical="center"/>
    </xf>
    <xf numFmtId="0" fontId="12" fillId="15" borderId="1" xfId="0" applyFont="1" applyFill="1" applyBorder="1" applyAlignment="1">
      <alignment horizontal="center" vertical="center"/>
    </xf>
    <xf numFmtId="9" fontId="12" fillId="15" borderId="1" xfId="3" applyFont="1" applyFill="1" applyBorder="1" applyAlignment="1" applyProtection="1">
      <alignment horizontal="center" vertical="center"/>
    </xf>
    <xf numFmtId="1" fontId="12" fillId="15" borderId="1" xfId="3" applyNumberFormat="1" applyFont="1" applyFill="1" applyBorder="1" applyAlignment="1" applyProtection="1">
      <alignment horizontal="center" vertical="center"/>
    </xf>
    <xf numFmtId="0" fontId="8" fillId="15" borderId="0" xfId="0" applyFont="1" applyFill="1" applyAlignment="1">
      <alignment vertical="center" wrapText="1"/>
    </xf>
    <xf numFmtId="0" fontId="38" fillId="0" borderId="1" xfId="0" applyFont="1" applyBorder="1" applyAlignment="1">
      <alignment horizontal="left" vertical="center" indent="1"/>
    </xf>
    <xf numFmtId="0" fontId="38" fillId="0" borderId="1" xfId="0" applyFont="1" applyBorder="1" applyAlignment="1">
      <alignment horizontal="left" vertical="center" wrapText="1" indent="1"/>
    </xf>
    <xf numFmtId="0" fontId="4" fillId="0" borderId="1" xfId="0" applyFont="1" applyBorder="1" applyAlignment="1">
      <alignment horizontal="left" vertical="center" wrapText="1"/>
    </xf>
    <xf numFmtId="0" fontId="31" fillId="0" borderId="0" xfId="0" applyFont="1" applyAlignment="1">
      <alignment horizontal="center" vertical="center" wrapText="1"/>
    </xf>
    <xf numFmtId="0" fontId="48" fillId="0" borderId="0" xfId="0" applyFont="1"/>
    <xf numFmtId="0" fontId="44" fillId="0" borderId="0" xfId="0" applyFont="1"/>
    <xf numFmtId="0" fontId="44" fillId="0" borderId="8" xfId="0" applyFont="1" applyBorder="1" applyAlignment="1">
      <alignment horizontal="center" vertical="center"/>
    </xf>
    <xf numFmtId="0" fontId="67" fillId="0" borderId="77" xfId="0" applyFont="1" applyBorder="1" applyAlignment="1">
      <alignment horizontal="center" vertical="center" wrapText="1"/>
    </xf>
    <xf numFmtId="0" fontId="67" fillId="0" borderId="78" xfId="0" applyFont="1" applyBorder="1" applyAlignment="1">
      <alignment horizontal="center" vertical="center" wrapText="1"/>
    </xf>
    <xf numFmtId="1" fontId="8" fillId="81" borderId="20" xfId="1" applyNumberFormat="1" applyFont="1" applyFill="1" applyBorder="1" applyAlignment="1" applyProtection="1">
      <alignment horizontal="center" vertical="center"/>
      <protection locked="0"/>
    </xf>
    <xf numFmtId="1" fontId="8" fillId="81" borderId="80" xfId="1" applyNumberFormat="1" applyFont="1" applyFill="1" applyBorder="1" applyAlignment="1" applyProtection="1">
      <alignment horizontal="center" vertical="center"/>
      <protection locked="0"/>
    </xf>
    <xf numFmtId="1" fontId="8" fillId="81" borderId="1" xfId="1" applyNumberFormat="1" applyFont="1" applyFill="1" applyBorder="1" applyAlignment="1" applyProtection="1">
      <alignment horizontal="center" vertical="center"/>
      <protection locked="0"/>
    </xf>
    <xf numFmtId="1" fontId="8" fillId="81" borderId="69" xfId="1" applyNumberFormat="1" applyFont="1" applyFill="1" applyBorder="1" applyAlignment="1" applyProtection="1">
      <alignment horizontal="center" vertical="center"/>
      <protection locked="0"/>
    </xf>
    <xf numFmtId="1" fontId="8" fillId="81" borderId="77" xfId="1" applyNumberFormat="1" applyFont="1" applyFill="1" applyBorder="1" applyAlignment="1" applyProtection="1">
      <alignment horizontal="center" vertical="center"/>
      <protection locked="0"/>
    </xf>
    <xf numFmtId="1" fontId="8" fillId="81" borderId="78" xfId="1" applyNumberFormat="1" applyFont="1" applyFill="1" applyBorder="1" applyAlignment="1" applyProtection="1">
      <alignment horizontal="center" vertical="center"/>
      <protection locked="0"/>
    </xf>
    <xf numFmtId="0" fontId="67" fillId="0" borderId="1" xfId="0" applyFont="1" applyBorder="1" applyAlignment="1">
      <alignment vertical="center"/>
    </xf>
    <xf numFmtId="0" fontId="0" fillId="0" borderId="21" xfId="0" applyBorder="1"/>
    <xf numFmtId="0" fontId="67" fillId="0" borderId="20" xfId="0" applyFont="1" applyBorder="1" applyAlignment="1">
      <alignment horizontal="left" vertical="center"/>
    </xf>
    <xf numFmtId="0" fontId="12" fillId="76" borderId="1" xfId="7" applyNumberFormat="1" applyFont="1" applyFill="1" applyBorder="1" applyAlignment="1" applyProtection="1">
      <alignment horizontal="center" vertical="center"/>
    </xf>
    <xf numFmtId="9" fontId="12" fillId="76" borderId="1" xfId="7" applyFont="1" applyFill="1" applyBorder="1" applyAlignment="1">
      <alignment horizontal="center" vertical="center"/>
    </xf>
    <xf numFmtId="0" fontId="0" fillId="0" borderId="0" xfId="0" applyAlignment="1">
      <alignment vertical="center"/>
    </xf>
    <xf numFmtId="0" fontId="27" fillId="0" borderId="0" xfId="0" applyFont="1" applyAlignment="1">
      <alignment vertical="center"/>
    </xf>
    <xf numFmtId="0" fontId="17" fillId="0" borderId="0" xfId="0" applyFont="1" applyAlignment="1">
      <alignment vertical="center"/>
    </xf>
    <xf numFmtId="0" fontId="68" fillId="0" borderId="0" xfId="0" applyFont="1" applyAlignment="1">
      <alignment vertical="center"/>
    </xf>
    <xf numFmtId="0" fontId="19" fillId="0" borderId="0" xfId="0" applyFont="1" applyAlignment="1">
      <alignment vertical="center"/>
    </xf>
    <xf numFmtId="0" fontId="1" fillId="0" borderId="1" xfId="0" applyFont="1" applyBorder="1" applyAlignment="1">
      <alignment horizontal="left" vertical="center" wrapText="1"/>
    </xf>
    <xf numFmtId="0" fontId="11" fillId="0" borderId="1" xfId="0" applyFont="1" applyBorder="1" applyAlignment="1">
      <alignment vertical="center"/>
    </xf>
    <xf numFmtId="49" fontId="8" fillId="81" borderId="79" xfId="1" applyNumberFormat="1" applyFont="1" applyFill="1" applyBorder="1" applyAlignment="1" applyProtection="1">
      <alignment horizontal="left" vertical="center" wrapText="1"/>
      <protection locked="0"/>
    </xf>
    <xf numFmtId="49" fontId="8" fillId="81" borderId="20" xfId="1" applyNumberFormat="1" applyFont="1" applyFill="1" applyBorder="1" applyAlignment="1" applyProtection="1">
      <alignment horizontal="left" vertical="center" wrapText="1"/>
      <protection locked="0"/>
    </xf>
    <xf numFmtId="49" fontId="8" fillId="81" borderId="68" xfId="1" applyNumberFormat="1" applyFont="1" applyFill="1" applyBorder="1" applyAlignment="1" applyProtection="1">
      <alignment horizontal="left" vertical="center" wrapText="1"/>
      <protection locked="0"/>
    </xf>
    <xf numFmtId="49" fontId="8" fillId="81" borderId="1" xfId="1" applyNumberFormat="1" applyFont="1" applyFill="1" applyBorder="1" applyAlignment="1" applyProtection="1">
      <alignment horizontal="left" vertical="center" wrapText="1"/>
      <protection locked="0"/>
    </xf>
    <xf numFmtId="49" fontId="8" fillId="81" borderId="77" xfId="1" applyNumberFormat="1" applyFont="1" applyFill="1" applyBorder="1" applyAlignment="1" applyProtection="1">
      <alignment horizontal="left" vertical="center" wrapText="1"/>
      <protection locked="0"/>
    </xf>
    <xf numFmtId="49" fontId="8" fillId="81" borderId="81" xfId="1" applyNumberFormat="1" applyFont="1" applyFill="1" applyBorder="1" applyAlignment="1" applyProtection="1">
      <alignment horizontal="left" vertical="center" wrapText="1"/>
      <protection locked="0"/>
    </xf>
    <xf numFmtId="49" fontId="8" fillId="81" borderId="2" xfId="1" applyNumberFormat="1" applyFont="1" applyFill="1" applyBorder="1" applyAlignment="1" applyProtection="1">
      <alignment horizontal="left" vertical="center" wrapText="1"/>
      <protection locked="0"/>
    </xf>
    <xf numFmtId="1" fontId="8" fillId="81" borderId="2" xfId="1" applyNumberFormat="1" applyFont="1" applyFill="1" applyBorder="1" applyAlignment="1" applyProtection="1">
      <alignment horizontal="center" vertical="center"/>
      <protection locked="0"/>
    </xf>
    <xf numFmtId="1" fontId="8" fillId="81" borderId="82" xfId="1" applyNumberFormat="1" applyFont="1" applyFill="1" applyBorder="1" applyAlignment="1" applyProtection="1">
      <alignment horizontal="center" vertical="center"/>
      <protection locked="0"/>
    </xf>
    <xf numFmtId="0" fontId="0" fillId="17" borderId="1" xfId="0" applyFill="1" applyBorder="1"/>
    <xf numFmtId="10" fontId="12" fillId="76" borderId="1" xfId="7" applyNumberFormat="1" applyFont="1" applyFill="1" applyBorder="1" applyAlignment="1" applyProtection="1">
      <alignment horizontal="center" vertical="center"/>
    </xf>
    <xf numFmtId="10" fontId="12" fillId="15" borderId="1" xfId="3" applyNumberFormat="1" applyFont="1" applyFill="1" applyBorder="1" applyAlignment="1" applyProtection="1">
      <alignment horizontal="center" vertical="center"/>
    </xf>
    <xf numFmtId="10" fontId="12" fillId="10" borderId="1" xfId="7" applyNumberFormat="1" applyFont="1" applyFill="1" applyBorder="1" applyAlignment="1" applyProtection="1">
      <alignment horizontal="center" vertical="center"/>
    </xf>
    <xf numFmtId="10" fontId="12" fillId="10" borderId="1" xfId="3" applyNumberFormat="1" applyFont="1" applyFill="1" applyBorder="1" applyAlignment="1" applyProtection="1">
      <alignment horizontal="center" vertical="center"/>
    </xf>
    <xf numFmtId="10" fontId="12" fillId="76" borderId="1" xfId="3" applyNumberFormat="1" applyFont="1" applyFill="1" applyBorder="1" applyAlignment="1" applyProtection="1">
      <alignment horizontal="center" vertical="center"/>
    </xf>
    <xf numFmtId="10" fontId="12" fillId="76" borderId="1" xfId="7" applyNumberFormat="1" applyFont="1" applyFill="1" applyBorder="1" applyAlignment="1">
      <alignment horizontal="center" vertical="center"/>
    </xf>
    <xf numFmtId="0" fontId="1" fillId="0" borderId="0" xfId="0" applyFont="1" applyAlignment="1">
      <alignment horizontal="left"/>
    </xf>
    <xf numFmtId="0" fontId="48" fillId="0" borderId="0" xfId="0" applyFont="1" applyAlignment="1">
      <alignment horizontal="left"/>
    </xf>
    <xf numFmtId="0" fontId="68" fillId="0" borderId="0" xfId="0" applyFont="1"/>
    <xf numFmtId="0" fontId="66" fillId="0" borderId="0" xfId="0" applyFont="1"/>
    <xf numFmtId="0" fontId="11" fillId="0" borderId="0" xfId="0" applyFont="1" applyAlignment="1">
      <alignment horizontal="left" wrapText="1"/>
    </xf>
    <xf numFmtId="49" fontId="11" fillId="0" borderId="52" xfId="0" applyNumberFormat="1" applyFont="1" applyBorder="1" applyAlignment="1">
      <alignment vertical="center" wrapText="1"/>
    </xf>
    <xf numFmtId="0" fontId="11" fillId="0" borderId="53" xfId="0" applyFont="1" applyBorder="1" applyAlignment="1">
      <alignment vertical="center"/>
    </xf>
    <xf numFmtId="49" fontId="11" fillId="0" borderId="60" xfId="0" applyNumberFormat="1" applyFont="1" applyBorder="1" applyAlignment="1">
      <alignment vertical="center" wrapText="1"/>
    </xf>
    <xf numFmtId="0" fontId="11" fillId="0" borderId="61" xfId="0" applyFont="1" applyBorder="1" applyAlignment="1">
      <alignment vertical="center"/>
    </xf>
    <xf numFmtId="49" fontId="11" fillId="0" borderId="54" xfId="0" applyNumberFormat="1" applyFont="1" applyBorder="1" applyAlignment="1">
      <alignment vertical="center" wrapText="1"/>
    </xf>
    <xf numFmtId="0" fontId="11" fillId="0" borderId="55" xfId="0" applyFont="1" applyBorder="1" applyAlignment="1">
      <alignment vertical="center"/>
    </xf>
    <xf numFmtId="0" fontId="11" fillId="0" borderId="54" xfId="0" applyFont="1" applyBorder="1" applyAlignment="1">
      <alignment vertical="center"/>
    </xf>
    <xf numFmtId="0" fontId="11" fillId="0" borderId="54" xfId="0" applyFont="1" applyBorder="1" applyAlignment="1">
      <alignment horizontal="left" vertical="center"/>
    </xf>
    <xf numFmtId="0" fontId="11" fillId="0" borderId="55" xfId="0" applyFont="1" applyBorder="1" applyAlignment="1">
      <alignment horizontal="left" vertical="center"/>
    </xf>
    <xf numFmtId="0" fontId="11" fillId="0" borderId="52" xfId="0" applyFont="1" applyBorder="1" applyAlignment="1">
      <alignment horizontal="left" vertical="center"/>
    </xf>
    <xf numFmtId="0" fontId="11" fillId="0" borderId="53" xfId="0" applyFont="1" applyBorder="1" applyAlignment="1">
      <alignment horizontal="left" vertical="center"/>
    </xf>
    <xf numFmtId="0" fontId="11" fillId="0" borderId="54" xfId="0" applyFont="1" applyBorder="1" applyAlignment="1">
      <alignment vertical="center" wrapText="1"/>
    </xf>
    <xf numFmtId="0" fontId="11" fillId="0" borderId="55" xfId="0" applyFont="1" applyBorder="1" applyAlignment="1">
      <alignment vertical="center" wrapText="1"/>
    </xf>
    <xf numFmtId="0" fontId="11" fillId="0" borderId="60" xfId="0" applyFont="1" applyBorder="1" applyAlignment="1">
      <alignment vertical="center" wrapText="1"/>
    </xf>
    <xf numFmtId="0" fontId="11" fillId="0" borderId="61" xfId="0" quotePrefix="1" applyFont="1" applyBorder="1" applyAlignment="1">
      <alignment vertical="center"/>
    </xf>
    <xf numFmtId="0" fontId="1" fillId="0" borderId="54" xfId="0" applyFont="1" applyBorder="1" applyAlignment="1">
      <alignment vertical="center" wrapText="1"/>
    </xf>
    <xf numFmtId="0" fontId="1" fillId="0" borderId="55" xfId="0" applyFont="1" applyBorder="1" applyAlignment="1">
      <alignment vertical="center"/>
    </xf>
    <xf numFmtId="0" fontId="1" fillId="0" borderId="54" xfId="0" applyFont="1" applyBorder="1" applyAlignment="1">
      <alignment vertical="center"/>
    </xf>
    <xf numFmtId="0" fontId="1" fillId="0" borderId="55" xfId="0" applyFont="1" applyBorder="1" applyAlignment="1">
      <alignment vertical="center" wrapText="1"/>
    </xf>
    <xf numFmtId="0" fontId="1" fillId="0" borderId="66" xfId="0" applyFont="1" applyBorder="1" applyAlignment="1">
      <alignment vertical="center"/>
    </xf>
    <xf numFmtId="0" fontId="1" fillId="0" borderId="67" xfId="0" applyFont="1" applyBorder="1" applyAlignment="1">
      <alignment vertical="center" wrapText="1"/>
    </xf>
    <xf numFmtId="10" fontId="31" fillId="0" borderId="8" xfId="0" applyNumberFormat="1" applyFont="1" applyBorder="1" applyAlignment="1">
      <alignment horizontal="center" vertical="center"/>
    </xf>
    <xf numFmtId="10" fontId="31" fillId="0" borderId="13" xfId="0" applyNumberFormat="1" applyFont="1" applyBorder="1" applyAlignment="1">
      <alignment horizontal="center" vertical="center"/>
    </xf>
    <xf numFmtId="0" fontId="67" fillId="0" borderId="1" xfId="0" applyFont="1" applyBorder="1" applyAlignment="1">
      <alignment vertical="center" wrapText="1"/>
    </xf>
    <xf numFmtId="0" fontId="11" fillId="0" borderId="20" xfId="0" applyFont="1" applyBorder="1" applyAlignment="1">
      <alignment vertical="center"/>
    </xf>
    <xf numFmtId="0" fontId="31" fillId="0" borderId="83" xfId="5" applyFont="1" applyBorder="1" applyAlignment="1">
      <alignment vertical="center"/>
    </xf>
    <xf numFmtId="0" fontId="5" fillId="0" borderId="1" xfId="0" applyFont="1" applyBorder="1" applyAlignment="1" applyProtection="1">
      <alignment horizontal="left" vertical="center"/>
      <protection locked="0"/>
    </xf>
    <xf numFmtId="14" fontId="12" fillId="0" borderId="0" xfId="0" applyNumberFormat="1" applyFont="1" applyAlignment="1">
      <alignment horizontal="left" vertical="center"/>
    </xf>
    <xf numFmtId="0" fontId="5" fillId="12" borderId="3" xfId="1" applyFill="1" applyBorder="1" applyAlignment="1" applyProtection="1">
      <alignment horizontal="left" vertical="center"/>
      <protection locked="0"/>
    </xf>
    <xf numFmtId="0" fontId="5" fillId="12" borderId="5" xfId="1" applyFill="1" applyBorder="1" applyAlignment="1" applyProtection="1">
      <alignment horizontal="left" vertical="center"/>
      <protection locked="0"/>
    </xf>
    <xf numFmtId="0" fontId="5" fillId="0" borderId="3" xfId="1" applyBorder="1" applyAlignment="1">
      <alignment horizontal="center" vertical="center"/>
    </xf>
    <xf numFmtId="0" fontId="5" fillId="0" borderId="4" xfId="1" applyBorder="1" applyAlignment="1">
      <alignment horizontal="center" vertical="center"/>
    </xf>
    <xf numFmtId="0" fontId="5" fillId="0" borderId="5" xfId="1" applyBorder="1" applyAlignment="1">
      <alignment horizontal="center" vertical="center"/>
    </xf>
    <xf numFmtId="49" fontId="5" fillId="12" borderId="1" xfId="1" applyNumberFormat="1" applyFill="1" applyBorder="1" applyAlignment="1" applyProtection="1">
      <alignment horizontal="center" vertical="center" wrapText="1"/>
      <protection locked="0"/>
    </xf>
    <xf numFmtId="0" fontId="5" fillId="0" borderId="1" xfId="1" applyBorder="1" applyAlignment="1">
      <alignment horizontal="center" vertical="center" wrapText="1"/>
    </xf>
    <xf numFmtId="0" fontId="22" fillId="0" borderId="0" xfId="0" applyFont="1" applyAlignment="1">
      <alignment horizontal="left" vertical="center" wrapText="1"/>
    </xf>
    <xf numFmtId="0" fontId="41" fillId="0" borderId="0" xfId="0" applyFont="1" applyAlignment="1">
      <alignment horizontal="justify" vertical="top" wrapText="1"/>
    </xf>
    <xf numFmtId="0" fontId="42" fillId="0" borderId="0" xfId="0" applyFont="1" applyAlignment="1">
      <alignment horizontal="justify" vertical="top" wrapText="1"/>
    </xf>
    <xf numFmtId="0" fontId="43" fillId="0" borderId="0" xfId="0" applyFont="1" applyAlignment="1">
      <alignment horizontal="center" vertical="center"/>
    </xf>
    <xf numFmtId="0" fontId="5" fillId="0" borderId="3" xfId="1" applyBorder="1" applyAlignment="1">
      <alignment horizontal="left" vertical="center"/>
    </xf>
    <xf numFmtId="0" fontId="5" fillId="0" borderId="4" xfId="1" applyBorder="1" applyAlignment="1">
      <alignment horizontal="left" vertical="center"/>
    </xf>
    <xf numFmtId="0" fontId="5" fillId="0" borderId="5" xfId="1" applyBorder="1" applyAlignment="1">
      <alignment horizontal="left" vertical="center"/>
    </xf>
    <xf numFmtId="49" fontId="5" fillId="12" borderId="3" xfId="1" applyNumberFormat="1" applyFill="1" applyBorder="1" applyAlignment="1" applyProtection="1">
      <alignment horizontal="left" vertical="center"/>
      <protection locked="0"/>
    </xf>
    <xf numFmtId="49" fontId="5" fillId="12" borderId="5" xfId="1" applyNumberFormat="1" applyFill="1" applyBorder="1" applyAlignment="1" applyProtection="1">
      <alignment horizontal="left" vertical="center"/>
      <protection locked="0"/>
    </xf>
    <xf numFmtId="14" fontId="5" fillId="12" borderId="3" xfId="1" applyNumberFormat="1" applyFill="1" applyBorder="1" applyAlignment="1" applyProtection="1">
      <alignment horizontal="center" vertical="center"/>
      <protection locked="0"/>
    </xf>
    <xf numFmtId="14" fontId="5" fillId="12" borderId="5" xfId="1" applyNumberFormat="1" applyFill="1" applyBorder="1" applyAlignment="1" applyProtection="1">
      <alignment horizontal="center" vertical="center"/>
      <protection locked="0"/>
    </xf>
    <xf numFmtId="14" fontId="5" fillId="0" borderId="3" xfId="1" applyNumberFormat="1" applyBorder="1" applyAlignment="1">
      <alignment horizontal="center" vertical="center"/>
    </xf>
    <xf numFmtId="14" fontId="5" fillId="0" borderId="5" xfId="1" applyNumberFormat="1" applyBorder="1" applyAlignment="1">
      <alignment horizontal="center" vertical="center"/>
    </xf>
    <xf numFmtId="0" fontId="4" fillId="3" borderId="3"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5" fillId="0" borderId="1" xfId="1" applyBorder="1" applyAlignment="1">
      <alignment horizontal="center" vertical="center"/>
    </xf>
    <xf numFmtId="0" fontId="5" fillId="0" borderId="3" xfId="1" applyBorder="1" applyAlignment="1">
      <alignment horizontal="center" vertical="center" wrapText="1"/>
    </xf>
    <xf numFmtId="0" fontId="5" fillId="0" borderId="4" xfId="1" applyBorder="1" applyAlignment="1">
      <alignment horizontal="center" vertical="center" wrapText="1"/>
    </xf>
    <xf numFmtId="0" fontId="5" fillId="0" borderId="5" xfId="1" applyBorder="1" applyAlignment="1">
      <alignment horizontal="center" vertical="center" wrapText="1"/>
    </xf>
    <xf numFmtId="49" fontId="5" fillId="12" borderId="1" xfId="1" applyNumberFormat="1" applyFill="1" applyBorder="1" applyAlignment="1" applyProtection="1">
      <alignment horizontal="center" vertical="center"/>
      <protection locked="0"/>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wrapText="1"/>
    </xf>
    <xf numFmtId="0" fontId="2" fillId="6" borderId="3" xfId="0" applyFont="1" applyFill="1" applyBorder="1" applyAlignment="1" applyProtection="1">
      <alignment horizontal="center" vertical="center" wrapText="1"/>
      <protection locked="0"/>
    </xf>
    <xf numFmtId="0" fontId="2" fillId="6" borderId="5" xfId="0" applyFont="1" applyFill="1" applyBorder="1" applyAlignment="1" applyProtection="1">
      <alignment horizontal="center" vertical="center" wrapText="1"/>
      <protection locked="0"/>
    </xf>
    <xf numFmtId="0" fontId="1" fillId="0" borderId="3" xfId="0" applyFont="1" applyBorder="1" applyAlignment="1">
      <alignment horizontal="left" vertical="center" wrapText="1"/>
    </xf>
    <xf numFmtId="0" fontId="1" fillId="0" borderId="5" xfId="0" applyFont="1" applyBorder="1" applyAlignment="1">
      <alignment horizontal="left" vertical="center" wrapText="1"/>
    </xf>
    <xf numFmtId="0" fontId="44" fillId="0" borderId="21" xfId="0" applyFont="1" applyBorder="1" applyAlignment="1">
      <alignment horizontal="center" vertical="center" wrapText="1"/>
    </xf>
    <xf numFmtId="0" fontId="2" fillId="6" borderId="4"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3" xfId="0" applyFont="1" applyBorder="1" applyAlignment="1">
      <alignment horizontal="left" vertical="center" wrapText="1"/>
    </xf>
    <xf numFmtId="0" fontId="45" fillId="0" borderId="18" xfId="0" applyFont="1" applyBorder="1" applyAlignment="1">
      <alignment horizontal="left" vertical="center" wrapText="1"/>
    </xf>
    <xf numFmtId="0" fontId="45" fillId="0" borderId="19" xfId="0" applyFont="1" applyBorder="1" applyAlignment="1">
      <alignment horizontal="left" vertical="center" wrapText="1"/>
    </xf>
    <xf numFmtId="0" fontId="44" fillId="0" borderId="3" xfId="0" applyFont="1" applyBorder="1" applyAlignment="1">
      <alignment horizontal="left" vertical="center" wrapText="1"/>
    </xf>
    <xf numFmtId="0" fontId="44" fillId="0" borderId="4" xfId="0" applyFont="1" applyBorder="1" applyAlignment="1">
      <alignment horizontal="left" vertical="center" wrapText="1"/>
    </xf>
    <xf numFmtId="0" fontId="45" fillId="0" borderId="3" xfId="0" applyFont="1" applyBorder="1" applyAlignment="1">
      <alignment horizontal="left" vertical="center" wrapText="1"/>
    </xf>
    <xf numFmtId="0" fontId="45" fillId="0" borderId="5" xfId="0" applyFont="1" applyBorder="1" applyAlignment="1">
      <alignment horizontal="left" vertical="center" wrapText="1"/>
    </xf>
    <xf numFmtId="0" fontId="44" fillId="0" borderId="5" xfId="0" applyFont="1" applyBorder="1" applyAlignment="1">
      <alignment horizontal="left" vertical="center" wrapText="1"/>
    </xf>
    <xf numFmtId="0" fontId="8" fillId="0" borderId="0" xfId="0" applyFont="1" applyAlignment="1">
      <alignment horizontal="justify" vertical="top" wrapText="1"/>
    </xf>
    <xf numFmtId="0" fontId="38" fillId="0" borderId="0" xfId="0" applyFont="1" applyAlignment="1">
      <alignment horizontal="left"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1" fillId="6" borderId="3" xfId="0" applyFont="1" applyFill="1" applyBorder="1" applyAlignment="1" applyProtection="1">
      <alignment horizontal="center" vertical="center" wrapText="1"/>
      <protection locked="0"/>
    </xf>
    <xf numFmtId="0" fontId="1" fillId="6" borderId="5" xfId="0" applyFont="1" applyFill="1" applyBorder="1" applyAlignment="1" applyProtection="1">
      <alignment horizontal="center" vertical="center" wrapText="1"/>
      <protection locked="0"/>
    </xf>
    <xf numFmtId="0" fontId="11" fillId="0" borderId="0" xfId="0" applyFont="1" applyAlignment="1">
      <alignment horizontal="left" wrapText="1"/>
    </xf>
    <xf numFmtId="0" fontId="68" fillId="49" borderId="31" xfId="0" applyFont="1" applyFill="1" applyBorder="1" applyAlignment="1">
      <alignment horizontal="left" vertical="center"/>
    </xf>
    <xf numFmtId="0" fontId="68" fillId="49" borderId="32" xfId="0" applyFont="1" applyFill="1" applyBorder="1" applyAlignment="1">
      <alignment horizontal="left" vertical="center"/>
    </xf>
    <xf numFmtId="0" fontId="89" fillId="0" borderId="50" xfId="0" applyFont="1" applyBorder="1" applyAlignment="1">
      <alignment horizontal="left" vertical="center"/>
    </xf>
    <xf numFmtId="0" fontId="89" fillId="0" borderId="51" xfId="0" applyFont="1" applyBorder="1" applyAlignment="1">
      <alignment horizontal="left" vertical="center"/>
    </xf>
    <xf numFmtId="0" fontId="89" fillId="0" borderId="68" xfId="0" applyFont="1" applyBorder="1" applyAlignment="1">
      <alignment horizontal="left" vertical="center"/>
    </xf>
    <xf numFmtId="0" fontId="89" fillId="0" borderId="69" xfId="0" applyFont="1" applyBorder="1" applyAlignment="1">
      <alignment horizontal="left" vertical="center"/>
    </xf>
    <xf numFmtId="0" fontId="89" fillId="0" borderId="70" xfId="0" applyFont="1" applyBorder="1" applyAlignment="1">
      <alignment horizontal="left" vertical="center"/>
    </xf>
    <xf numFmtId="0" fontId="89" fillId="0" borderId="71" xfId="0" applyFont="1" applyBorder="1" applyAlignment="1">
      <alignment horizontal="left" vertical="center"/>
    </xf>
    <xf numFmtId="0" fontId="89" fillId="0" borderId="56" xfId="0" applyFont="1" applyBorder="1" applyAlignment="1">
      <alignment horizontal="left" vertical="center"/>
    </xf>
    <xf numFmtId="0" fontId="89" fillId="0" borderId="57" xfId="0" applyFont="1" applyBorder="1" applyAlignment="1">
      <alignment horizontal="left" vertical="center"/>
    </xf>
    <xf numFmtId="0" fontId="89" fillId="0" borderId="58" xfId="0" applyFont="1" applyBorder="1" applyAlignment="1">
      <alignment horizontal="left" vertical="center"/>
    </xf>
    <xf numFmtId="0" fontId="89" fillId="0" borderId="59" xfId="0" applyFont="1" applyBorder="1" applyAlignment="1">
      <alignment horizontal="left" vertical="center"/>
    </xf>
    <xf numFmtId="0" fontId="68" fillId="50" borderId="64" xfId="0" applyFont="1" applyFill="1" applyBorder="1" applyAlignment="1">
      <alignment horizontal="left" vertical="center"/>
    </xf>
    <xf numFmtId="0" fontId="68" fillId="50" borderId="65" xfId="0" applyFont="1" applyFill="1" applyBorder="1" applyAlignment="1">
      <alignment horizontal="left" vertical="center"/>
    </xf>
    <xf numFmtId="0" fontId="89" fillId="0" borderId="58" xfId="0" applyFont="1" applyBorder="1" applyAlignment="1">
      <alignment horizontal="left" vertical="center" wrapText="1"/>
    </xf>
    <xf numFmtId="0" fontId="89" fillId="0" borderId="59" xfId="0" applyFont="1" applyBorder="1" applyAlignment="1">
      <alignment horizontal="left" vertical="center" wrapText="1"/>
    </xf>
    <xf numFmtId="0" fontId="68" fillId="50" borderId="50" xfId="0" applyFont="1" applyFill="1" applyBorder="1" applyAlignment="1">
      <alignment horizontal="left" vertical="center"/>
    </xf>
    <xf numFmtId="0" fontId="68" fillId="50" borderId="51" xfId="0" applyFont="1" applyFill="1" applyBorder="1" applyAlignment="1">
      <alignment horizontal="left" vertical="center"/>
    </xf>
    <xf numFmtId="0" fontId="89" fillId="0" borderId="62" xfId="0" applyFont="1" applyBorder="1" applyAlignment="1">
      <alignment horizontal="left" vertical="center" wrapText="1"/>
    </xf>
    <xf numFmtId="0" fontId="89" fillId="0" borderId="63" xfId="0" applyFont="1" applyBorder="1" applyAlignment="1">
      <alignment horizontal="left" vertical="center" wrapText="1"/>
    </xf>
    <xf numFmtId="0" fontId="42" fillId="0" borderId="54" xfId="0" applyFont="1" applyBorder="1" applyAlignment="1">
      <alignment horizontal="left" vertical="center"/>
    </xf>
    <xf numFmtId="0" fontId="42" fillId="0" borderId="55" xfId="0" applyFont="1" applyBorder="1" applyAlignment="1">
      <alignment horizontal="left" vertical="center"/>
    </xf>
    <xf numFmtId="0" fontId="0" fillId="0" borderId="0" xfId="0" applyAlignment="1">
      <alignment horizontal="left" wrapText="1"/>
    </xf>
    <xf numFmtId="0" fontId="67" fillId="0" borderId="73" xfId="0" applyFont="1" applyBorder="1" applyAlignment="1">
      <alignment horizontal="center" vertical="center" wrapText="1"/>
    </xf>
    <xf numFmtId="0" fontId="67" fillId="0" borderId="76" xfId="0" applyFont="1" applyBorder="1" applyAlignment="1">
      <alignment horizontal="center" vertical="center" wrapText="1"/>
    </xf>
    <xf numFmtId="0" fontId="67" fillId="0" borderId="74" xfId="0" applyFont="1" applyBorder="1" applyAlignment="1">
      <alignment horizontal="center" vertical="center" wrapText="1"/>
    </xf>
    <xf numFmtId="0" fontId="67" fillId="0" borderId="77" xfId="0" applyFont="1" applyBorder="1" applyAlignment="1">
      <alignment horizontal="center" vertical="center" wrapText="1"/>
    </xf>
    <xf numFmtId="0" fontId="67" fillId="0" borderId="75" xfId="0" applyFont="1" applyBorder="1" applyAlignment="1">
      <alignment horizontal="center" vertical="center" wrapText="1"/>
    </xf>
    <xf numFmtId="0" fontId="21" fillId="4" borderId="3" xfId="1" applyFont="1" applyFill="1" applyBorder="1" applyAlignment="1">
      <alignment vertical="center"/>
    </xf>
    <xf numFmtId="0" fontId="0" fillId="0" borderId="5" xfId="0" applyBorder="1" applyAlignment="1">
      <alignment vertical="center"/>
    </xf>
    <xf numFmtId="0" fontId="21" fillId="4" borderId="3" xfId="1" applyFont="1" applyFill="1" applyBorder="1" applyAlignment="1">
      <alignment horizontal="left" vertical="center"/>
    </xf>
    <xf numFmtId="0" fontId="21" fillId="4" borderId="4" xfId="1" applyFont="1" applyFill="1" applyBorder="1" applyAlignment="1">
      <alignment horizontal="left" vertical="center"/>
    </xf>
    <xf numFmtId="0" fontId="21" fillId="4" borderId="5" xfId="1" applyFont="1" applyFill="1" applyBorder="1" applyAlignment="1">
      <alignment horizontal="left" vertical="center"/>
    </xf>
    <xf numFmtId="0" fontId="8" fillId="0" borderId="9" xfId="0" quotePrefix="1" applyFont="1" applyBorder="1" applyAlignment="1">
      <alignment vertical="center" wrapText="1"/>
    </xf>
    <xf numFmtId="0" fontId="28" fillId="0" borderId="14" xfId="0" applyFont="1" applyBorder="1" applyAlignment="1">
      <alignment vertical="center" wrapText="1"/>
    </xf>
    <xf numFmtId="0" fontId="28" fillId="0" borderId="6" xfId="0" applyFont="1" applyBorder="1" applyAlignment="1">
      <alignment vertical="center" wrapText="1"/>
    </xf>
    <xf numFmtId="0" fontId="28" fillId="0" borderId="7" xfId="0" applyFont="1" applyBorder="1" applyAlignment="1">
      <alignment vertical="center" wrapText="1"/>
    </xf>
    <xf numFmtId="0" fontId="28" fillId="0" borderId="10" xfId="0" applyFont="1" applyBorder="1" applyAlignment="1">
      <alignment vertical="center" wrapText="1"/>
    </xf>
    <xf numFmtId="0" fontId="28" fillId="0" borderId="15" xfId="0" applyFont="1" applyBorder="1" applyAlignment="1">
      <alignment vertical="center" wrapText="1"/>
    </xf>
    <xf numFmtId="0" fontId="90" fillId="0" borderId="11" xfId="0" applyFont="1" applyBorder="1" applyAlignment="1">
      <alignment horizontal="center" vertical="center" wrapText="1"/>
    </xf>
    <xf numFmtId="0" fontId="90" fillId="0" borderId="12" xfId="0" applyFont="1" applyBorder="1" applyAlignment="1">
      <alignment horizontal="center" vertical="center" wrapText="1"/>
    </xf>
    <xf numFmtId="0" fontId="90" fillId="0" borderId="13" xfId="0" applyFont="1" applyBorder="1" applyAlignment="1">
      <alignment horizontal="center" vertical="center" wrapText="1"/>
    </xf>
    <xf numFmtId="0" fontId="90" fillId="0" borderId="9" xfId="0" applyFont="1" applyBorder="1" applyAlignment="1">
      <alignment horizontal="center" vertical="center" wrapText="1"/>
    </xf>
    <xf numFmtId="0" fontId="90" fillId="0" borderId="14" xfId="0" applyFont="1" applyBorder="1" applyAlignment="1">
      <alignment horizontal="center" vertical="center" wrapText="1"/>
    </xf>
    <xf numFmtId="0" fontId="90" fillId="0" borderId="6" xfId="0" applyFont="1" applyBorder="1" applyAlignment="1">
      <alignment horizontal="center" vertical="center" wrapText="1"/>
    </xf>
    <xf numFmtId="0" fontId="90" fillId="0" borderId="7" xfId="0" applyFont="1" applyBorder="1" applyAlignment="1">
      <alignment horizontal="center" vertical="center" wrapText="1"/>
    </xf>
    <xf numFmtId="0" fontId="90" fillId="0" borderId="10" xfId="0" applyFont="1" applyBorder="1" applyAlignment="1">
      <alignment horizontal="center" vertical="center" wrapText="1"/>
    </xf>
    <xf numFmtId="0" fontId="90" fillId="0" borderId="15" xfId="0" applyFont="1" applyBorder="1" applyAlignment="1">
      <alignment horizontal="center" vertical="center" wrapText="1"/>
    </xf>
    <xf numFmtId="9" fontId="90" fillId="0" borderId="11" xfId="0" applyNumberFormat="1" applyFont="1" applyBorder="1" applyAlignment="1">
      <alignment horizontal="center" vertical="center" wrapText="1"/>
    </xf>
    <xf numFmtId="0" fontId="27" fillId="5" borderId="11" xfId="0" applyFont="1" applyFill="1" applyBorder="1" applyAlignment="1">
      <alignment horizontal="center" vertical="center" wrapText="1"/>
    </xf>
    <xf numFmtId="0" fontId="27" fillId="5" borderId="12" xfId="0" applyFont="1" applyFill="1" applyBorder="1" applyAlignment="1">
      <alignment horizontal="center" vertical="center" wrapText="1"/>
    </xf>
    <xf numFmtId="0" fontId="27" fillId="5" borderId="13" xfId="0" applyFont="1" applyFill="1" applyBorder="1" applyAlignment="1">
      <alignment horizontal="center" vertical="center" wrapText="1"/>
    </xf>
    <xf numFmtId="0" fontId="8" fillId="0" borderId="9"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5" xfId="0" applyFont="1" applyBorder="1" applyAlignment="1">
      <alignment horizontal="center" vertical="center" wrapText="1"/>
    </xf>
    <xf numFmtId="0" fontId="35" fillId="0" borderId="11" xfId="0" quotePrefix="1" applyFont="1" applyBorder="1" applyAlignment="1">
      <alignment horizontal="center" vertical="center" wrapText="1"/>
    </xf>
    <xf numFmtId="0" fontId="46" fillId="0" borderId="12" xfId="0" applyFont="1" applyBorder="1" applyAlignment="1">
      <alignment horizontal="center" vertical="center" wrapText="1"/>
    </xf>
    <xf numFmtId="0" fontId="46" fillId="0" borderId="13" xfId="0" applyFont="1" applyBorder="1" applyAlignment="1">
      <alignment horizontal="center" vertical="center" wrapText="1"/>
    </xf>
    <xf numFmtId="0" fontId="8"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8" fillId="0" borderId="9" xfId="0" applyFont="1" applyBorder="1" applyAlignment="1">
      <alignment vertical="center" wrapText="1"/>
    </xf>
    <xf numFmtId="0" fontId="12" fillId="0" borderId="9"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5" xfId="0" applyFont="1" applyBorder="1" applyAlignment="1">
      <alignment horizontal="center" vertical="center" wrapText="1"/>
    </xf>
    <xf numFmtId="9" fontId="50" fillId="0" borderId="11" xfId="0" applyNumberFormat="1" applyFont="1" applyBorder="1" applyAlignment="1">
      <alignment horizontal="center" vertical="center" wrapText="1"/>
    </xf>
    <xf numFmtId="0" fontId="50" fillId="0" borderId="12" xfId="0" applyFont="1" applyBorder="1" applyAlignment="1">
      <alignment horizontal="center" vertical="center" wrapText="1"/>
    </xf>
    <xf numFmtId="0" fontId="50" fillId="0" borderId="13" xfId="0" applyFont="1" applyBorder="1" applyAlignment="1">
      <alignment horizontal="center" vertical="center" wrapText="1"/>
    </xf>
    <xf numFmtId="0" fontId="11" fillId="6" borderId="11" xfId="0" applyFont="1" applyFill="1" applyBorder="1" applyAlignment="1" applyProtection="1">
      <alignment horizontal="left" vertical="center" wrapText="1"/>
      <protection locked="0"/>
    </xf>
    <xf numFmtId="0" fontId="11" fillId="6" borderId="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90" fillId="0" borderId="11" xfId="0" applyFont="1" applyBorder="1" applyAlignment="1">
      <alignment horizontal="center" vertical="center" wrapText="1" readingOrder="1"/>
    </xf>
    <xf numFmtId="0" fontId="90" fillId="0" borderId="12" xfId="0" applyFont="1" applyBorder="1" applyAlignment="1">
      <alignment horizontal="center" vertical="center" wrapText="1" readingOrder="1"/>
    </xf>
    <xf numFmtId="0" fontId="90" fillId="0" borderId="13" xfId="0" applyFont="1" applyBorder="1" applyAlignment="1">
      <alignment horizontal="center" vertical="center" wrapText="1" readingOrder="1"/>
    </xf>
    <xf numFmtId="0" fontId="11" fillId="6" borderId="11" xfId="0" quotePrefix="1" applyFont="1" applyFill="1" applyBorder="1" applyAlignment="1" applyProtection="1">
      <alignment horizontal="left" vertical="center" wrapText="1"/>
      <protection locked="0"/>
    </xf>
    <xf numFmtId="0" fontId="94" fillId="0" borderId="0" xfId="0" applyFont="1" applyAlignment="1">
      <alignment horizontal="left" vertical="center" wrapText="1"/>
    </xf>
    <xf numFmtId="0" fontId="50" fillId="0" borderId="11" xfId="0" applyFont="1" applyBorder="1" applyAlignment="1">
      <alignment horizontal="center" vertical="center" wrapText="1"/>
    </xf>
    <xf numFmtId="0" fontId="38" fillId="0" borderId="0" xfId="0" applyFont="1" applyAlignment="1">
      <alignment horizontal="left" vertical="center" wrapText="1"/>
    </xf>
    <xf numFmtId="0" fontId="38" fillId="0" borderId="0" xfId="0" applyFont="1" applyAlignment="1">
      <alignment horizontal="left" vertical="center"/>
    </xf>
    <xf numFmtId="0" fontId="35" fillId="0" borderId="12" xfId="0" quotePrefix="1" applyFont="1" applyBorder="1" applyAlignment="1">
      <alignment horizontal="center" vertical="center" wrapText="1"/>
    </xf>
    <xf numFmtId="0" fontId="35" fillId="0" borderId="13" xfId="0" quotePrefix="1" applyFont="1" applyBorder="1" applyAlignment="1">
      <alignment horizontal="center"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13" xfId="0" applyFont="1" applyBorder="1" applyAlignment="1">
      <alignment horizontal="left" vertical="center" wrapText="1"/>
    </xf>
    <xf numFmtId="0" fontId="8" fillId="0" borderId="9" xfId="0" applyFont="1" applyBorder="1" applyAlignment="1">
      <alignment horizontal="left" vertical="center" wrapText="1"/>
    </xf>
    <xf numFmtId="0" fontId="8" fillId="0" borderId="14"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10" xfId="0" applyFont="1" applyBorder="1" applyAlignment="1">
      <alignment horizontal="left" vertical="center" wrapText="1"/>
    </xf>
    <xf numFmtId="0" fontId="8" fillId="0" borderId="15" xfId="0" applyFont="1" applyBorder="1" applyAlignment="1">
      <alignment horizontal="left" vertical="center" wrapText="1"/>
    </xf>
    <xf numFmtId="0" fontId="8" fillId="0" borderId="9" xfId="0" quotePrefix="1" applyFont="1" applyBorder="1" applyAlignment="1">
      <alignment horizontal="left" vertical="center" wrapText="1"/>
    </xf>
    <xf numFmtId="0" fontId="8" fillId="0" borderId="14" xfId="0" quotePrefix="1" applyFont="1" applyBorder="1" applyAlignment="1">
      <alignment horizontal="left" vertical="center" wrapText="1"/>
    </xf>
    <xf numFmtId="0" fontId="8" fillId="0" borderId="6" xfId="0" quotePrefix="1" applyFont="1" applyBorder="1" applyAlignment="1">
      <alignment horizontal="left" vertical="center" wrapText="1"/>
    </xf>
    <xf numFmtId="0" fontId="8" fillId="0" borderId="7" xfId="0" quotePrefix="1" applyFont="1" applyBorder="1" applyAlignment="1">
      <alignment horizontal="left" vertical="center" wrapText="1"/>
    </xf>
    <xf numFmtId="0" fontId="8" fillId="0" borderId="10" xfId="0" quotePrefix="1" applyFont="1" applyBorder="1" applyAlignment="1">
      <alignment horizontal="left" vertical="center" wrapText="1"/>
    </xf>
    <xf numFmtId="0" fontId="8" fillId="0" borderId="15" xfId="0" quotePrefix="1" applyFont="1" applyBorder="1" applyAlignment="1">
      <alignment horizontal="left" vertical="center" wrapText="1"/>
    </xf>
    <xf numFmtId="9" fontId="50" fillId="0" borderId="12" xfId="0" applyNumberFormat="1" applyFont="1" applyBorder="1" applyAlignment="1">
      <alignment horizontal="center" vertical="center" wrapText="1"/>
    </xf>
    <xf numFmtId="9" fontId="50" fillId="0" borderId="13" xfId="0" applyNumberFormat="1" applyFont="1" applyBorder="1" applyAlignment="1">
      <alignment horizontal="center" vertical="center" wrapText="1"/>
    </xf>
    <xf numFmtId="0" fontId="6" fillId="0" borderId="0" xfId="0" applyFont="1" applyAlignment="1">
      <alignment horizontal="left" wrapText="1"/>
    </xf>
    <xf numFmtId="164" fontId="8" fillId="77" borderId="9" xfId="1030" applyNumberFormat="1" applyFont="1" applyFill="1" applyBorder="1" applyAlignment="1" applyProtection="1">
      <alignment horizontal="center" vertical="center"/>
    </xf>
    <xf numFmtId="164" fontId="8" fillId="77" borderId="14" xfId="1030" applyNumberFormat="1" applyFont="1" applyFill="1" applyBorder="1" applyAlignment="1" applyProtection="1">
      <alignment horizontal="center" vertical="center"/>
    </xf>
    <xf numFmtId="164" fontId="8" fillId="77" borderId="6" xfId="1030" applyNumberFormat="1" applyFont="1" applyFill="1" applyBorder="1" applyAlignment="1" applyProtection="1">
      <alignment horizontal="center" vertical="center"/>
    </xf>
    <xf numFmtId="164" fontId="8" fillId="77" borderId="7" xfId="1030" applyNumberFormat="1" applyFont="1" applyFill="1" applyBorder="1" applyAlignment="1" applyProtection="1">
      <alignment horizontal="center" vertical="center"/>
    </xf>
    <xf numFmtId="164" fontId="8" fillId="0" borderId="8" xfId="1030" applyNumberFormat="1" applyFont="1" applyFill="1" applyBorder="1" applyAlignment="1" applyProtection="1">
      <alignment horizontal="center" vertical="center"/>
    </xf>
    <xf numFmtId="164" fontId="8" fillId="0" borderId="11" xfId="1030" applyNumberFormat="1" applyFont="1" applyFill="1" applyBorder="1" applyAlignment="1" applyProtection="1">
      <alignment horizontal="center" wrapText="1"/>
    </xf>
    <xf numFmtId="164" fontId="8" fillId="0" borderId="12" xfId="1030" applyNumberFormat="1" applyFont="1" applyFill="1" applyBorder="1" applyAlignment="1" applyProtection="1">
      <alignment horizontal="center" wrapText="1"/>
    </xf>
    <xf numFmtId="164" fontId="8" fillId="79" borderId="16" xfId="1030" applyNumberFormat="1" applyFont="1" applyFill="1" applyBorder="1" applyAlignment="1" applyProtection="1">
      <alignment horizontal="left" vertical="center" wrapText="1"/>
    </xf>
    <xf numFmtId="164" fontId="8" fillId="79" borderId="72" xfId="1030" applyNumberFormat="1" applyFont="1" applyFill="1" applyBorder="1" applyAlignment="1" applyProtection="1">
      <alignment horizontal="left" vertical="center" wrapText="1"/>
    </xf>
    <xf numFmtId="164" fontId="8" fillId="79" borderId="17" xfId="1030" applyNumberFormat="1" applyFont="1" applyFill="1" applyBorder="1" applyAlignment="1" applyProtection="1">
      <alignment horizontal="left" vertical="center" wrapText="1"/>
    </xf>
    <xf numFmtId="164" fontId="8" fillId="80" borderId="9" xfId="1030" applyNumberFormat="1" applyFont="1" applyFill="1" applyBorder="1" applyAlignment="1" applyProtection="1">
      <alignment horizontal="center" vertical="center"/>
    </xf>
    <xf numFmtId="164" fontId="8" fillId="80" borderId="14" xfId="1030" applyNumberFormat="1" applyFont="1" applyFill="1" applyBorder="1" applyAlignment="1" applyProtection="1">
      <alignment horizontal="center" vertical="center"/>
    </xf>
    <xf numFmtId="164" fontId="8" fillId="80" borderId="10" xfId="1030" applyNumberFormat="1" applyFont="1" applyFill="1" applyBorder="1" applyAlignment="1" applyProtection="1">
      <alignment horizontal="center" vertical="center"/>
    </xf>
    <xf numFmtId="164" fontId="8" fillId="80" borderId="15" xfId="1030" applyNumberFormat="1" applyFont="1" applyFill="1" applyBorder="1" applyAlignment="1" applyProtection="1">
      <alignment horizontal="center" vertical="center"/>
    </xf>
    <xf numFmtId="0" fontId="27" fillId="0" borderId="11" xfId="0" quotePrefix="1" applyFont="1" applyBorder="1" applyAlignment="1">
      <alignment horizontal="center" vertical="center" wrapText="1"/>
    </xf>
    <xf numFmtId="0" fontId="29" fillId="0" borderId="12" xfId="0" applyFont="1" applyBorder="1" applyAlignment="1">
      <alignment horizontal="center" vertical="center" wrapText="1"/>
    </xf>
    <xf numFmtId="0" fontId="29" fillId="0" borderId="13" xfId="0" applyFont="1" applyBorder="1" applyAlignment="1">
      <alignment horizontal="center" vertical="center" wrapText="1"/>
    </xf>
    <xf numFmtId="0" fontId="8" fillId="0" borderId="9" xfId="0" applyFont="1" applyBorder="1" applyAlignment="1">
      <alignment horizontal="left" vertical="center" wrapText="1" readingOrder="1"/>
    </xf>
    <xf numFmtId="0" fontId="8" fillId="0" borderId="14" xfId="0" applyFont="1" applyBorder="1" applyAlignment="1">
      <alignment horizontal="left" vertical="center" wrapText="1" readingOrder="1"/>
    </xf>
    <xf numFmtId="0" fontId="8" fillId="0" borderId="6" xfId="0" applyFont="1" applyBorder="1" applyAlignment="1">
      <alignment horizontal="left" vertical="center" wrapText="1" readingOrder="1"/>
    </xf>
    <xf numFmtId="0" fontId="8" fillId="0" borderId="7" xfId="0" applyFont="1" applyBorder="1" applyAlignment="1">
      <alignment horizontal="left" vertical="center" wrapText="1" readingOrder="1"/>
    </xf>
    <xf numFmtId="0" fontId="8" fillId="0" borderId="10" xfId="0" applyFont="1" applyBorder="1" applyAlignment="1">
      <alignment horizontal="left" vertical="center" wrapText="1" readingOrder="1"/>
    </xf>
    <xf numFmtId="0" fontId="8" fillId="0" borderId="15" xfId="0" applyFont="1" applyBorder="1" applyAlignment="1">
      <alignment horizontal="left" vertical="center" wrapText="1" readingOrder="1"/>
    </xf>
    <xf numFmtId="9" fontId="90" fillId="0" borderId="13" xfId="0" applyNumberFormat="1" applyFont="1" applyBorder="1" applyAlignment="1">
      <alignment horizontal="center" vertical="center" wrapText="1" readingOrder="1"/>
    </xf>
    <xf numFmtId="0" fontId="90" fillId="0" borderId="8" xfId="0" applyFont="1" applyBorder="1" applyAlignment="1">
      <alignment horizontal="center" vertical="center" wrapText="1" readingOrder="1"/>
    </xf>
    <xf numFmtId="0" fontId="12" fillId="0" borderId="11" xfId="0" applyFont="1" applyBorder="1" applyAlignment="1">
      <alignment horizontal="left" vertical="center" wrapText="1" readingOrder="1"/>
    </xf>
    <xf numFmtId="0" fontId="12" fillId="0" borderId="12" xfId="0" applyFont="1" applyBorder="1" applyAlignment="1">
      <alignment horizontal="left" vertical="center" wrapText="1" readingOrder="1"/>
    </xf>
    <xf numFmtId="0" fontId="12" fillId="0" borderId="13" xfId="0" applyFont="1" applyBorder="1" applyAlignment="1">
      <alignment horizontal="left" vertical="center" wrapText="1" readingOrder="1"/>
    </xf>
    <xf numFmtId="0" fontId="12" fillId="0" borderId="9" xfId="0" applyFont="1" applyBorder="1" applyAlignment="1">
      <alignment horizontal="left" vertical="center" wrapText="1" readingOrder="1"/>
    </xf>
    <xf numFmtId="0" fontId="12" fillId="0" borderId="14" xfId="0" applyFont="1" applyBorder="1" applyAlignment="1">
      <alignment horizontal="left" vertical="center" wrapText="1" readingOrder="1"/>
    </xf>
    <xf numFmtId="0" fontId="12" fillId="0" borderId="6" xfId="0" applyFont="1" applyBorder="1" applyAlignment="1">
      <alignment horizontal="left" vertical="center" wrapText="1" readingOrder="1"/>
    </xf>
    <xf numFmtId="0" fontId="12" fillId="0" borderId="7" xfId="0" applyFont="1" applyBorder="1" applyAlignment="1">
      <alignment horizontal="left" vertical="center" wrapText="1" readingOrder="1"/>
    </xf>
    <xf numFmtId="0" fontId="12" fillId="0" borderId="10" xfId="0" applyFont="1" applyBorder="1" applyAlignment="1">
      <alignment horizontal="left" vertical="center" wrapText="1" readingOrder="1"/>
    </xf>
    <xf numFmtId="0" fontId="12" fillId="0" borderId="15" xfId="0" applyFont="1" applyBorder="1" applyAlignment="1">
      <alignment horizontal="left" vertical="center" wrapText="1" readingOrder="1"/>
    </xf>
    <xf numFmtId="0" fontId="8" fillId="0" borderId="13" xfId="0" applyFont="1" applyBorder="1" applyAlignment="1">
      <alignment horizontal="left" vertical="center" wrapText="1" readingOrder="1"/>
    </xf>
    <xf numFmtId="0" fontId="8" fillId="0" borderId="8" xfId="0" applyFont="1" applyBorder="1" applyAlignment="1">
      <alignment horizontal="left" vertical="center" wrapText="1" readingOrder="1"/>
    </xf>
    <xf numFmtId="0" fontId="29" fillId="0" borderId="11" xfId="0" applyFont="1" applyBorder="1" applyAlignment="1">
      <alignment horizontal="center" vertical="center" wrapText="1"/>
    </xf>
    <xf numFmtId="0" fontId="12" fillId="0" borderId="11" xfId="0" applyFont="1" applyBorder="1" applyAlignment="1">
      <alignment vertical="center" wrapText="1"/>
    </xf>
    <xf numFmtId="0" fontId="30" fillId="0" borderId="12" xfId="0" applyFont="1" applyBorder="1" applyAlignment="1">
      <alignment vertical="center" wrapText="1"/>
    </xf>
    <xf numFmtId="0" fontId="30" fillId="0" borderId="13" xfId="0" applyFont="1" applyBorder="1" applyAlignment="1">
      <alignment vertical="center" wrapText="1"/>
    </xf>
    <xf numFmtId="0" fontId="8" fillId="0" borderId="11" xfId="0" applyFont="1" applyBorder="1" applyAlignment="1">
      <alignment horizontal="left" vertical="center" wrapText="1" readingOrder="1"/>
    </xf>
    <xf numFmtId="0" fontId="8" fillId="0" borderId="12" xfId="0" applyFont="1" applyBorder="1" applyAlignment="1">
      <alignment horizontal="left" vertical="center" wrapText="1" readingOrder="1"/>
    </xf>
    <xf numFmtId="0" fontId="9" fillId="0" borderId="16" xfId="0" applyFont="1" applyBorder="1" applyAlignment="1">
      <alignment horizontal="center" vertical="center"/>
    </xf>
    <xf numFmtId="0" fontId="9" fillId="0" borderId="17" xfId="0" applyFont="1" applyBorder="1" applyAlignment="1">
      <alignment horizontal="center" vertical="center"/>
    </xf>
    <xf numFmtId="14" fontId="27" fillId="0" borderId="11" xfId="0" quotePrefix="1" applyNumberFormat="1" applyFont="1" applyBorder="1" applyAlignment="1">
      <alignment horizontal="center" vertical="center" wrapText="1"/>
    </xf>
    <xf numFmtId="0" fontId="9" fillId="0" borderId="8" xfId="0" applyFont="1" applyBorder="1" applyAlignment="1">
      <alignment horizontal="center" vertical="center" wrapText="1"/>
    </xf>
    <xf numFmtId="0" fontId="0" fillId="0" borderId="8" xfId="0" applyBorder="1" applyAlignment="1">
      <alignment horizontal="center" vertical="center" wrapText="1"/>
    </xf>
    <xf numFmtId="0" fontId="10" fillId="0" borderId="8"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8" xfId="0" applyFont="1" applyBorder="1" applyAlignment="1">
      <alignment horizontal="center" vertical="center" wrapText="1"/>
    </xf>
    <xf numFmtId="0" fontId="24" fillId="0" borderId="8" xfId="0" applyFont="1" applyBorder="1" applyAlignment="1">
      <alignment horizontal="center" vertical="center" wrapText="1"/>
    </xf>
    <xf numFmtId="0" fontId="9" fillId="0" borderId="9"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5" xfId="0" applyFont="1" applyBorder="1" applyAlignment="1">
      <alignment horizontal="center" vertical="center" wrapText="1"/>
    </xf>
    <xf numFmtId="0" fontId="26" fillId="0" borderId="1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11" fillId="6" borderId="11" xfId="0" applyFont="1" applyFill="1" applyBorder="1" applyAlignment="1" applyProtection="1">
      <alignment vertical="center" wrapText="1"/>
      <protection locked="0"/>
    </xf>
    <xf numFmtId="0" fontId="11" fillId="6" borderId="12" xfId="0" applyFont="1" applyFill="1" applyBorder="1" applyAlignment="1" applyProtection="1">
      <alignment vertical="center" wrapText="1"/>
      <protection locked="0"/>
    </xf>
    <xf numFmtId="0" fontId="11" fillId="6" borderId="13" xfId="0" applyFont="1" applyFill="1" applyBorder="1" applyAlignment="1" applyProtection="1">
      <alignment vertical="center" wrapText="1"/>
      <protection locked="0"/>
    </xf>
    <xf numFmtId="1" fontId="31" fillId="4" borderId="11" xfId="0" applyNumberFormat="1" applyFont="1" applyFill="1" applyBorder="1" applyAlignment="1">
      <alignment horizontal="center" vertical="center" wrapText="1"/>
    </xf>
    <xf numFmtId="1" fontId="31" fillId="4" borderId="12" xfId="0" applyNumberFormat="1" applyFont="1" applyFill="1" applyBorder="1" applyAlignment="1">
      <alignment horizontal="center" vertical="center" wrapText="1"/>
    </xf>
    <xf numFmtId="1" fontId="31" fillId="4" borderId="13" xfId="0" applyNumberFormat="1" applyFont="1" applyFill="1" applyBorder="1" applyAlignment="1">
      <alignment horizontal="center" vertical="center" wrapText="1"/>
    </xf>
    <xf numFmtId="0" fontId="11" fillId="7" borderId="8" xfId="0" applyFont="1" applyFill="1" applyBorder="1" applyAlignment="1" applyProtection="1">
      <alignment horizontal="left" vertical="center" wrapText="1"/>
      <protection locked="0"/>
    </xf>
    <xf numFmtId="0" fontId="11" fillId="6" borderId="8" xfId="0" applyFont="1" applyFill="1" applyBorder="1" applyAlignment="1" applyProtection="1">
      <alignment vertical="center" wrapText="1"/>
      <protection locked="0"/>
    </xf>
    <xf numFmtId="0" fontId="35" fillId="0" borderId="11"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11" fillId="6" borderId="12" xfId="0" applyFont="1" applyFill="1" applyBorder="1" applyAlignment="1" applyProtection="1">
      <alignment horizontal="left" vertical="center" wrapText="1"/>
      <protection locked="0"/>
    </xf>
    <xf numFmtId="0" fontId="11" fillId="6" borderId="13" xfId="0" applyFont="1" applyFill="1" applyBorder="1" applyAlignment="1" applyProtection="1">
      <alignment horizontal="left" vertical="center" wrapText="1"/>
      <protection locked="0"/>
    </xf>
    <xf numFmtId="1" fontId="31" fillId="8" borderId="11" xfId="0" applyNumberFormat="1" applyFont="1" applyFill="1" applyBorder="1" applyAlignment="1" applyProtection="1">
      <alignment horizontal="center" vertical="center"/>
      <protection locked="0"/>
    </xf>
    <xf numFmtId="1" fontId="31" fillId="8" borderId="12" xfId="0" applyNumberFormat="1" applyFont="1" applyFill="1" applyBorder="1" applyAlignment="1" applyProtection="1">
      <alignment horizontal="center" vertical="center"/>
      <protection locked="0"/>
    </xf>
    <xf numFmtId="1" fontId="31" fillId="8" borderId="13" xfId="0" applyNumberFormat="1" applyFont="1" applyFill="1" applyBorder="1" applyAlignment="1" applyProtection="1">
      <alignment horizontal="center" vertical="center"/>
      <protection locked="0"/>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horizontal="left"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38" fillId="0" borderId="0" xfId="0" applyFont="1" applyAlignment="1">
      <alignment vertical="center" wrapText="1"/>
    </xf>
    <xf numFmtId="0" fontId="27" fillId="0" borderId="12" xfId="0" quotePrefix="1" applyFont="1" applyBorder="1" applyAlignment="1">
      <alignment horizontal="center" vertical="center" wrapText="1"/>
    </xf>
    <xf numFmtId="0" fontId="27" fillId="0" borderId="13" xfId="0" quotePrefix="1" applyFont="1" applyBorder="1" applyAlignment="1">
      <alignment horizontal="center" vertical="center" wrapText="1"/>
    </xf>
    <xf numFmtId="0" fontId="0" fillId="0" borderId="4" xfId="0" applyBorder="1"/>
    <xf numFmtId="0" fontId="0" fillId="0" borderId="5" xfId="0" applyBorder="1"/>
    <xf numFmtId="0" fontId="0" fillId="0" borderId="4" xfId="0" applyBorder="1" applyAlignment="1">
      <alignment vertical="center"/>
    </xf>
    <xf numFmtId="0" fontId="26" fillId="0" borderId="0" xfId="0" applyFont="1" applyAlignment="1">
      <alignment horizontal="center" vertical="center" wrapText="1"/>
    </xf>
    <xf numFmtId="0" fontId="0" fillId="0" borderId="0" xfId="0" applyAlignment="1">
      <alignment horizontal="center" vertical="center" wrapText="1"/>
    </xf>
    <xf numFmtId="0" fontId="26" fillId="0" borderId="0" xfId="0" applyFont="1" applyAlignment="1">
      <alignment horizontal="center" vertical="center"/>
    </xf>
    <xf numFmtId="0" fontId="0" fillId="0" borderId="0" xfId="0" applyAlignment="1">
      <alignment horizontal="center" vertical="center"/>
    </xf>
    <xf numFmtId="0" fontId="32" fillId="0" borderId="0" xfId="0" applyFont="1" applyAlignment="1">
      <alignment horizontal="center" vertical="center" wrapText="1"/>
    </xf>
  </cellXfs>
  <cellStyles count="1031">
    <cellStyle name="20 % - Akzent1 2" xfId="8" xr:uid="{00000000-0005-0000-0000-000000000000}"/>
    <cellStyle name="20 % - Akzent1 2 2" xfId="9" xr:uid="{00000000-0005-0000-0000-000001000000}"/>
    <cellStyle name="20 % - Akzent1 2 3" xfId="10" xr:uid="{00000000-0005-0000-0000-000002000000}"/>
    <cellStyle name="20 % - Akzent1 2 3 2" xfId="11" xr:uid="{00000000-0005-0000-0000-000003000000}"/>
    <cellStyle name="20 % - Akzent1 2 3 2 2" xfId="12" xr:uid="{00000000-0005-0000-0000-000004000000}"/>
    <cellStyle name="20 % - Akzent1 2 3 3" xfId="13" xr:uid="{00000000-0005-0000-0000-000005000000}"/>
    <cellStyle name="20 % - Akzent1 2 4" xfId="14" xr:uid="{00000000-0005-0000-0000-000006000000}"/>
    <cellStyle name="20 % - Akzent1 3" xfId="15" xr:uid="{00000000-0005-0000-0000-000007000000}"/>
    <cellStyle name="20 % - Akzent1 3 2" xfId="16" xr:uid="{00000000-0005-0000-0000-000008000000}"/>
    <cellStyle name="20 % - Akzent1 3 2 2" xfId="17" xr:uid="{00000000-0005-0000-0000-000009000000}"/>
    <cellStyle name="20 % - Akzent1 3 2 3" xfId="18" xr:uid="{00000000-0005-0000-0000-00000A000000}"/>
    <cellStyle name="20 % - Akzent1 3 2 4" xfId="19" xr:uid="{00000000-0005-0000-0000-00000B000000}"/>
    <cellStyle name="20 % - Akzent1 3 3" xfId="20" xr:uid="{00000000-0005-0000-0000-00000C000000}"/>
    <cellStyle name="20 % - Akzent1 3 4" xfId="21" xr:uid="{00000000-0005-0000-0000-00000D000000}"/>
    <cellStyle name="20 % - Akzent1 3 5" xfId="22" xr:uid="{00000000-0005-0000-0000-00000E000000}"/>
    <cellStyle name="20 % - Akzent1 4" xfId="23" xr:uid="{00000000-0005-0000-0000-00000F000000}"/>
    <cellStyle name="20 % - Akzent1 4 2" xfId="24" xr:uid="{00000000-0005-0000-0000-000010000000}"/>
    <cellStyle name="20 % - Akzent1 4 2 2" xfId="25" xr:uid="{00000000-0005-0000-0000-000011000000}"/>
    <cellStyle name="20 % - Akzent1 4 2 3" xfId="26" xr:uid="{00000000-0005-0000-0000-000012000000}"/>
    <cellStyle name="20 % - Akzent1 4 2 4" xfId="27" xr:uid="{00000000-0005-0000-0000-000013000000}"/>
    <cellStyle name="20 % - Akzent1 4 3" xfId="28" xr:uid="{00000000-0005-0000-0000-000014000000}"/>
    <cellStyle name="20 % - Akzent1 4 4" xfId="29" xr:uid="{00000000-0005-0000-0000-000015000000}"/>
    <cellStyle name="20 % - Akzent1 4 5" xfId="30" xr:uid="{00000000-0005-0000-0000-000016000000}"/>
    <cellStyle name="20 % - Akzent1 5" xfId="31" xr:uid="{00000000-0005-0000-0000-000017000000}"/>
    <cellStyle name="20 % - Akzent1 5 2" xfId="32" xr:uid="{00000000-0005-0000-0000-000018000000}"/>
    <cellStyle name="20 % - Akzent1 5 3" xfId="33" xr:uid="{00000000-0005-0000-0000-000019000000}"/>
    <cellStyle name="20 % - Akzent1 5 4" xfId="34" xr:uid="{00000000-0005-0000-0000-00001A000000}"/>
    <cellStyle name="20 % - Akzent1 6" xfId="35" xr:uid="{00000000-0005-0000-0000-00001B000000}"/>
    <cellStyle name="20 % - Akzent1 7" xfId="36" xr:uid="{00000000-0005-0000-0000-00001C000000}"/>
    <cellStyle name="20 % - Akzent2 2" xfId="37" xr:uid="{00000000-0005-0000-0000-00001D000000}"/>
    <cellStyle name="20 % - Akzent2 2 2" xfId="38" xr:uid="{00000000-0005-0000-0000-00001E000000}"/>
    <cellStyle name="20 % - Akzent2 2 3" xfId="39" xr:uid="{00000000-0005-0000-0000-00001F000000}"/>
    <cellStyle name="20 % - Akzent2 2 3 2" xfId="40" xr:uid="{00000000-0005-0000-0000-000020000000}"/>
    <cellStyle name="20 % - Akzent2 2 3 2 2" xfId="41" xr:uid="{00000000-0005-0000-0000-000021000000}"/>
    <cellStyle name="20 % - Akzent2 2 3 3" xfId="42" xr:uid="{00000000-0005-0000-0000-000022000000}"/>
    <cellStyle name="20 % - Akzent2 2 4" xfId="43" xr:uid="{00000000-0005-0000-0000-000023000000}"/>
    <cellStyle name="20 % - Akzent2 3" xfId="44" xr:uid="{00000000-0005-0000-0000-000024000000}"/>
    <cellStyle name="20 % - Akzent2 3 2" xfId="45" xr:uid="{00000000-0005-0000-0000-000025000000}"/>
    <cellStyle name="20 % - Akzent2 3 2 2" xfId="46" xr:uid="{00000000-0005-0000-0000-000026000000}"/>
    <cellStyle name="20 % - Akzent2 3 2 3" xfId="47" xr:uid="{00000000-0005-0000-0000-000027000000}"/>
    <cellStyle name="20 % - Akzent2 3 2 4" xfId="48" xr:uid="{00000000-0005-0000-0000-000028000000}"/>
    <cellStyle name="20 % - Akzent2 3 3" xfId="49" xr:uid="{00000000-0005-0000-0000-000029000000}"/>
    <cellStyle name="20 % - Akzent2 3 4" xfId="50" xr:uid="{00000000-0005-0000-0000-00002A000000}"/>
    <cellStyle name="20 % - Akzent2 3 5" xfId="51" xr:uid="{00000000-0005-0000-0000-00002B000000}"/>
    <cellStyle name="20 % - Akzent2 4" xfId="52" xr:uid="{00000000-0005-0000-0000-00002C000000}"/>
    <cellStyle name="20 % - Akzent2 4 2" xfId="53" xr:uid="{00000000-0005-0000-0000-00002D000000}"/>
    <cellStyle name="20 % - Akzent2 4 2 2" xfId="54" xr:uid="{00000000-0005-0000-0000-00002E000000}"/>
    <cellStyle name="20 % - Akzent2 4 2 3" xfId="55" xr:uid="{00000000-0005-0000-0000-00002F000000}"/>
    <cellStyle name="20 % - Akzent2 4 2 4" xfId="56" xr:uid="{00000000-0005-0000-0000-000030000000}"/>
    <cellStyle name="20 % - Akzent2 4 3" xfId="57" xr:uid="{00000000-0005-0000-0000-000031000000}"/>
    <cellStyle name="20 % - Akzent2 4 4" xfId="58" xr:uid="{00000000-0005-0000-0000-000032000000}"/>
    <cellStyle name="20 % - Akzent2 4 5" xfId="59" xr:uid="{00000000-0005-0000-0000-000033000000}"/>
    <cellStyle name="20 % - Akzent2 5" xfId="60" xr:uid="{00000000-0005-0000-0000-000034000000}"/>
    <cellStyle name="20 % - Akzent2 5 2" xfId="61" xr:uid="{00000000-0005-0000-0000-000035000000}"/>
    <cellStyle name="20 % - Akzent2 5 3" xfId="62" xr:uid="{00000000-0005-0000-0000-000036000000}"/>
    <cellStyle name="20 % - Akzent2 5 4" xfId="63" xr:uid="{00000000-0005-0000-0000-000037000000}"/>
    <cellStyle name="20 % - Akzent2 6" xfId="64" xr:uid="{00000000-0005-0000-0000-000038000000}"/>
    <cellStyle name="20 % - Akzent2 7" xfId="65" xr:uid="{00000000-0005-0000-0000-000039000000}"/>
    <cellStyle name="20 % - Akzent3 2" xfId="66" xr:uid="{00000000-0005-0000-0000-00003A000000}"/>
    <cellStyle name="20 % - Akzent3 2 2" xfId="67" xr:uid="{00000000-0005-0000-0000-00003B000000}"/>
    <cellStyle name="20 % - Akzent3 2 3" xfId="68" xr:uid="{00000000-0005-0000-0000-00003C000000}"/>
    <cellStyle name="20 % - Akzent3 2 3 2" xfId="69" xr:uid="{00000000-0005-0000-0000-00003D000000}"/>
    <cellStyle name="20 % - Akzent3 2 3 2 2" xfId="70" xr:uid="{00000000-0005-0000-0000-00003E000000}"/>
    <cellStyle name="20 % - Akzent3 2 3 3" xfId="71" xr:uid="{00000000-0005-0000-0000-00003F000000}"/>
    <cellStyle name="20 % - Akzent3 2 4" xfId="72" xr:uid="{00000000-0005-0000-0000-000040000000}"/>
    <cellStyle name="20 % - Akzent3 3" xfId="73" xr:uid="{00000000-0005-0000-0000-000041000000}"/>
    <cellStyle name="20 % - Akzent3 3 2" xfId="74" xr:uid="{00000000-0005-0000-0000-000042000000}"/>
    <cellStyle name="20 % - Akzent3 3 2 2" xfId="75" xr:uid="{00000000-0005-0000-0000-000043000000}"/>
    <cellStyle name="20 % - Akzent3 3 2 3" xfId="76" xr:uid="{00000000-0005-0000-0000-000044000000}"/>
    <cellStyle name="20 % - Akzent3 3 2 4" xfId="77" xr:uid="{00000000-0005-0000-0000-000045000000}"/>
    <cellStyle name="20 % - Akzent3 3 3" xfId="78" xr:uid="{00000000-0005-0000-0000-000046000000}"/>
    <cellStyle name="20 % - Akzent3 3 4" xfId="79" xr:uid="{00000000-0005-0000-0000-000047000000}"/>
    <cellStyle name="20 % - Akzent3 3 5" xfId="80" xr:uid="{00000000-0005-0000-0000-000048000000}"/>
    <cellStyle name="20 % - Akzent3 4" xfId="81" xr:uid="{00000000-0005-0000-0000-000049000000}"/>
    <cellStyle name="20 % - Akzent3 4 2" xfId="82" xr:uid="{00000000-0005-0000-0000-00004A000000}"/>
    <cellStyle name="20 % - Akzent3 4 2 2" xfId="83" xr:uid="{00000000-0005-0000-0000-00004B000000}"/>
    <cellStyle name="20 % - Akzent3 4 2 3" xfId="84" xr:uid="{00000000-0005-0000-0000-00004C000000}"/>
    <cellStyle name="20 % - Akzent3 4 2 4" xfId="85" xr:uid="{00000000-0005-0000-0000-00004D000000}"/>
    <cellStyle name="20 % - Akzent3 4 3" xfId="86" xr:uid="{00000000-0005-0000-0000-00004E000000}"/>
    <cellStyle name="20 % - Akzent3 4 4" xfId="87" xr:uid="{00000000-0005-0000-0000-00004F000000}"/>
    <cellStyle name="20 % - Akzent3 4 5" xfId="88" xr:uid="{00000000-0005-0000-0000-000050000000}"/>
    <cellStyle name="20 % - Akzent3 5" xfId="89" xr:uid="{00000000-0005-0000-0000-000051000000}"/>
    <cellStyle name="20 % - Akzent3 5 2" xfId="90" xr:uid="{00000000-0005-0000-0000-000052000000}"/>
    <cellStyle name="20 % - Akzent3 5 3" xfId="91" xr:uid="{00000000-0005-0000-0000-000053000000}"/>
    <cellStyle name="20 % - Akzent3 5 4" xfId="92" xr:uid="{00000000-0005-0000-0000-000054000000}"/>
    <cellStyle name="20 % - Akzent3 6" xfId="93" xr:uid="{00000000-0005-0000-0000-000055000000}"/>
    <cellStyle name="20 % - Akzent3 7" xfId="94" xr:uid="{00000000-0005-0000-0000-000056000000}"/>
    <cellStyle name="20 % - Akzent4 2" xfId="95" xr:uid="{00000000-0005-0000-0000-000057000000}"/>
    <cellStyle name="20 % - Akzent4 2 2" xfId="96" xr:uid="{00000000-0005-0000-0000-000058000000}"/>
    <cellStyle name="20 % - Akzent4 2 3" xfId="97" xr:uid="{00000000-0005-0000-0000-000059000000}"/>
    <cellStyle name="20 % - Akzent4 2 3 2" xfId="98" xr:uid="{00000000-0005-0000-0000-00005A000000}"/>
    <cellStyle name="20 % - Akzent4 2 3 2 2" xfId="99" xr:uid="{00000000-0005-0000-0000-00005B000000}"/>
    <cellStyle name="20 % - Akzent4 2 3 3" xfId="100" xr:uid="{00000000-0005-0000-0000-00005C000000}"/>
    <cellStyle name="20 % - Akzent4 2 4" xfId="101" xr:uid="{00000000-0005-0000-0000-00005D000000}"/>
    <cellStyle name="20 % - Akzent4 3" xfId="102" xr:uid="{00000000-0005-0000-0000-00005E000000}"/>
    <cellStyle name="20 % - Akzent4 3 2" xfId="103" xr:uid="{00000000-0005-0000-0000-00005F000000}"/>
    <cellStyle name="20 % - Akzent4 3 2 2" xfId="104" xr:uid="{00000000-0005-0000-0000-000060000000}"/>
    <cellStyle name="20 % - Akzent4 3 2 3" xfId="105" xr:uid="{00000000-0005-0000-0000-000061000000}"/>
    <cellStyle name="20 % - Akzent4 3 2 4" xfId="106" xr:uid="{00000000-0005-0000-0000-000062000000}"/>
    <cellStyle name="20 % - Akzent4 3 3" xfId="107" xr:uid="{00000000-0005-0000-0000-000063000000}"/>
    <cellStyle name="20 % - Akzent4 3 4" xfId="108" xr:uid="{00000000-0005-0000-0000-000064000000}"/>
    <cellStyle name="20 % - Akzent4 3 5" xfId="109" xr:uid="{00000000-0005-0000-0000-000065000000}"/>
    <cellStyle name="20 % - Akzent4 4" xfId="110" xr:uid="{00000000-0005-0000-0000-000066000000}"/>
    <cellStyle name="20 % - Akzent4 4 2" xfId="111" xr:uid="{00000000-0005-0000-0000-000067000000}"/>
    <cellStyle name="20 % - Akzent4 4 2 2" xfId="112" xr:uid="{00000000-0005-0000-0000-000068000000}"/>
    <cellStyle name="20 % - Akzent4 4 2 3" xfId="113" xr:uid="{00000000-0005-0000-0000-000069000000}"/>
    <cellStyle name="20 % - Akzent4 4 2 4" xfId="114" xr:uid="{00000000-0005-0000-0000-00006A000000}"/>
    <cellStyle name="20 % - Akzent4 4 3" xfId="115" xr:uid="{00000000-0005-0000-0000-00006B000000}"/>
    <cellStyle name="20 % - Akzent4 4 4" xfId="116" xr:uid="{00000000-0005-0000-0000-00006C000000}"/>
    <cellStyle name="20 % - Akzent4 4 5" xfId="117" xr:uid="{00000000-0005-0000-0000-00006D000000}"/>
    <cellStyle name="20 % - Akzent4 5" xfId="118" xr:uid="{00000000-0005-0000-0000-00006E000000}"/>
    <cellStyle name="20 % - Akzent4 5 2" xfId="119" xr:uid="{00000000-0005-0000-0000-00006F000000}"/>
    <cellStyle name="20 % - Akzent4 5 3" xfId="120" xr:uid="{00000000-0005-0000-0000-000070000000}"/>
    <cellStyle name="20 % - Akzent4 5 4" xfId="121" xr:uid="{00000000-0005-0000-0000-000071000000}"/>
    <cellStyle name="20 % - Akzent4 6" xfId="122" xr:uid="{00000000-0005-0000-0000-000072000000}"/>
    <cellStyle name="20 % - Akzent4 7" xfId="123" xr:uid="{00000000-0005-0000-0000-000073000000}"/>
    <cellStyle name="20 % - Akzent5 2" xfId="124" xr:uid="{00000000-0005-0000-0000-000074000000}"/>
    <cellStyle name="20 % - Akzent5 2 2" xfId="125" xr:uid="{00000000-0005-0000-0000-000075000000}"/>
    <cellStyle name="20 % - Akzent5 2 2 2" xfId="126" xr:uid="{00000000-0005-0000-0000-000076000000}"/>
    <cellStyle name="20 % - Akzent5 2 3" xfId="127" xr:uid="{00000000-0005-0000-0000-000077000000}"/>
    <cellStyle name="20 % - Akzent5 3" xfId="128" xr:uid="{00000000-0005-0000-0000-000078000000}"/>
    <cellStyle name="20 % - Akzent5 3 2" xfId="129" xr:uid="{00000000-0005-0000-0000-000079000000}"/>
    <cellStyle name="20 % - Akzent5 3 2 2" xfId="130" xr:uid="{00000000-0005-0000-0000-00007A000000}"/>
    <cellStyle name="20 % - Akzent5 3 2 3" xfId="131" xr:uid="{00000000-0005-0000-0000-00007B000000}"/>
    <cellStyle name="20 % - Akzent5 3 2 4" xfId="132" xr:uid="{00000000-0005-0000-0000-00007C000000}"/>
    <cellStyle name="20 % - Akzent5 3 3" xfId="133" xr:uid="{00000000-0005-0000-0000-00007D000000}"/>
    <cellStyle name="20 % - Akzent5 3 4" xfId="134" xr:uid="{00000000-0005-0000-0000-00007E000000}"/>
    <cellStyle name="20 % - Akzent5 3 5" xfId="135" xr:uid="{00000000-0005-0000-0000-00007F000000}"/>
    <cellStyle name="20 % - Akzent5 4" xfId="136" xr:uid="{00000000-0005-0000-0000-000080000000}"/>
    <cellStyle name="20 % - Akzent5 4 2" xfId="137" xr:uid="{00000000-0005-0000-0000-000081000000}"/>
    <cellStyle name="20 % - Akzent5 4 2 2" xfId="138" xr:uid="{00000000-0005-0000-0000-000082000000}"/>
    <cellStyle name="20 % - Akzent5 4 2 3" xfId="139" xr:uid="{00000000-0005-0000-0000-000083000000}"/>
    <cellStyle name="20 % - Akzent5 4 2 4" xfId="140" xr:uid="{00000000-0005-0000-0000-000084000000}"/>
    <cellStyle name="20 % - Akzent5 4 3" xfId="141" xr:uid="{00000000-0005-0000-0000-000085000000}"/>
    <cellStyle name="20 % - Akzent5 4 4" xfId="142" xr:uid="{00000000-0005-0000-0000-000086000000}"/>
    <cellStyle name="20 % - Akzent5 4 5" xfId="143" xr:uid="{00000000-0005-0000-0000-000087000000}"/>
    <cellStyle name="20 % - Akzent5 5" xfId="144" xr:uid="{00000000-0005-0000-0000-000088000000}"/>
    <cellStyle name="20 % - Akzent5 5 2" xfId="145" xr:uid="{00000000-0005-0000-0000-000089000000}"/>
    <cellStyle name="20 % - Akzent5 5 3" xfId="146" xr:uid="{00000000-0005-0000-0000-00008A000000}"/>
    <cellStyle name="20 % - Akzent5 5 4" xfId="147" xr:uid="{00000000-0005-0000-0000-00008B000000}"/>
    <cellStyle name="20 % - Akzent5 6" xfId="148" xr:uid="{00000000-0005-0000-0000-00008C000000}"/>
    <cellStyle name="20 % - Akzent5 7" xfId="149" xr:uid="{00000000-0005-0000-0000-00008D000000}"/>
    <cellStyle name="20 % - Akzent6 2" xfId="150" xr:uid="{00000000-0005-0000-0000-00008E000000}"/>
    <cellStyle name="20 % - Akzent6 3" xfId="151" xr:uid="{00000000-0005-0000-0000-00008F000000}"/>
    <cellStyle name="20 % - Akzent6 3 2" xfId="152" xr:uid="{00000000-0005-0000-0000-000090000000}"/>
    <cellStyle name="20 % - Akzent6 3 2 2" xfId="153" xr:uid="{00000000-0005-0000-0000-000091000000}"/>
    <cellStyle name="20 % - Akzent6 3 2 3" xfId="154" xr:uid="{00000000-0005-0000-0000-000092000000}"/>
    <cellStyle name="20 % - Akzent6 3 2 4" xfId="155" xr:uid="{00000000-0005-0000-0000-000093000000}"/>
    <cellStyle name="20 % - Akzent6 3 3" xfId="156" xr:uid="{00000000-0005-0000-0000-000094000000}"/>
    <cellStyle name="20 % - Akzent6 3 4" xfId="157" xr:uid="{00000000-0005-0000-0000-000095000000}"/>
    <cellStyle name="20 % - Akzent6 3 5" xfId="158" xr:uid="{00000000-0005-0000-0000-000096000000}"/>
    <cellStyle name="20 % - Akzent6 4" xfId="159" xr:uid="{00000000-0005-0000-0000-000097000000}"/>
    <cellStyle name="20 % - Akzent6 4 2" xfId="160" xr:uid="{00000000-0005-0000-0000-000098000000}"/>
    <cellStyle name="20 % - Akzent6 4 2 2" xfId="161" xr:uid="{00000000-0005-0000-0000-000099000000}"/>
    <cellStyle name="20 % - Akzent6 4 2 3" xfId="162" xr:uid="{00000000-0005-0000-0000-00009A000000}"/>
    <cellStyle name="20 % - Akzent6 4 2 4" xfId="163" xr:uid="{00000000-0005-0000-0000-00009B000000}"/>
    <cellStyle name="20 % - Akzent6 4 3" xfId="164" xr:uid="{00000000-0005-0000-0000-00009C000000}"/>
    <cellStyle name="20 % - Akzent6 4 4" xfId="165" xr:uid="{00000000-0005-0000-0000-00009D000000}"/>
    <cellStyle name="20 % - Akzent6 4 5" xfId="166" xr:uid="{00000000-0005-0000-0000-00009E000000}"/>
    <cellStyle name="20 % - Akzent6 5" xfId="167" xr:uid="{00000000-0005-0000-0000-00009F000000}"/>
    <cellStyle name="20 % - Akzent6 5 2" xfId="168" xr:uid="{00000000-0005-0000-0000-0000A0000000}"/>
    <cellStyle name="20 % - Akzent6 5 3" xfId="169" xr:uid="{00000000-0005-0000-0000-0000A1000000}"/>
    <cellStyle name="20 % - Akzent6 5 4" xfId="170" xr:uid="{00000000-0005-0000-0000-0000A2000000}"/>
    <cellStyle name="20 % - Akzent6 6" xfId="171" xr:uid="{00000000-0005-0000-0000-0000A3000000}"/>
    <cellStyle name="20 % - Akzent6 7" xfId="172" xr:uid="{00000000-0005-0000-0000-0000A4000000}"/>
    <cellStyle name="40 % - Akzent1 2" xfId="173" xr:uid="{00000000-0005-0000-0000-0000A5000000}"/>
    <cellStyle name="40 % - Akzent1 2 2" xfId="174" xr:uid="{00000000-0005-0000-0000-0000A6000000}"/>
    <cellStyle name="40 % - Akzent1 2 3" xfId="175" xr:uid="{00000000-0005-0000-0000-0000A7000000}"/>
    <cellStyle name="40 % - Akzent1 3" xfId="176" xr:uid="{00000000-0005-0000-0000-0000A8000000}"/>
    <cellStyle name="40 % - Akzent1 3 2" xfId="177" xr:uid="{00000000-0005-0000-0000-0000A9000000}"/>
    <cellStyle name="40 % - Akzent1 3 2 2" xfId="178" xr:uid="{00000000-0005-0000-0000-0000AA000000}"/>
    <cellStyle name="40 % - Akzent1 3 2 3" xfId="179" xr:uid="{00000000-0005-0000-0000-0000AB000000}"/>
    <cellStyle name="40 % - Akzent1 3 2 4" xfId="180" xr:uid="{00000000-0005-0000-0000-0000AC000000}"/>
    <cellStyle name="40 % - Akzent1 3 3" xfId="181" xr:uid="{00000000-0005-0000-0000-0000AD000000}"/>
    <cellStyle name="40 % - Akzent1 3 4" xfId="182" xr:uid="{00000000-0005-0000-0000-0000AE000000}"/>
    <cellStyle name="40 % - Akzent1 3 5" xfId="183" xr:uid="{00000000-0005-0000-0000-0000AF000000}"/>
    <cellStyle name="40 % - Akzent1 4" xfId="184" xr:uid="{00000000-0005-0000-0000-0000B0000000}"/>
    <cellStyle name="40 % - Akzent1 4 2" xfId="185" xr:uid="{00000000-0005-0000-0000-0000B1000000}"/>
    <cellStyle name="40 % - Akzent1 4 2 2" xfId="186" xr:uid="{00000000-0005-0000-0000-0000B2000000}"/>
    <cellStyle name="40 % - Akzent1 4 2 3" xfId="187" xr:uid="{00000000-0005-0000-0000-0000B3000000}"/>
    <cellStyle name="40 % - Akzent1 4 2 4" xfId="188" xr:uid="{00000000-0005-0000-0000-0000B4000000}"/>
    <cellStyle name="40 % - Akzent1 4 3" xfId="189" xr:uid="{00000000-0005-0000-0000-0000B5000000}"/>
    <cellStyle name="40 % - Akzent1 4 4" xfId="190" xr:uid="{00000000-0005-0000-0000-0000B6000000}"/>
    <cellStyle name="40 % - Akzent1 4 5" xfId="191" xr:uid="{00000000-0005-0000-0000-0000B7000000}"/>
    <cellStyle name="40 % - Akzent1 5" xfId="192" xr:uid="{00000000-0005-0000-0000-0000B8000000}"/>
    <cellStyle name="40 % - Akzent1 5 2" xfId="193" xr:uid="{00000000-0005-0000-0000-0000B9000000}"/>
    <cellStyle name="40 % - Akzent1 5 3" xfId="194" xr:uid="{00000000-0005-0000-0000-0000BA000000}"/>
    <cellStyle name="40 % - Akzent1 5 4" xfId="195" xr:uid="{00000000-0005-0000-0000-0000BB000000}"/>
    <cellStyle name="40 % - Akzent1 6" xfId="196" xr:uid="{00000000-0005-0000-0000-0000BC000000}"/>
    <cellStyle name="40 % - Akzent1 7" xfId="197" xr:uid="{00000000-0005-0000-0000-0000BD000000}"/>
    <cellStyle name="40 % - Akzent2 2" xfId="198" xr:uid="{00000000-0005-0000-0000-0000BE000000}"/>
    <cellStyle name="40 % - Akzent2 3" xfId="199" xr:uid="{00000000-0005-0000-0000-0000BF000000}"/>
    <cellStyle name="40 % - Akzent2 3 2" xfId="200" xr:uid="{00000000-0005-0000-0000-0000C0000000}"/>
    <cellStyle name="40 % - Akzent2 3 2 2" xfId="201" xr:uid="{00000000-0005-0000-0000-0000C1000000}"/>
    <cellStyle name="40 % - Akzent2 3 2 3" xfId="202" xr:uid="{00000000-0005-0000-0000-0000C2000000}"/>
    <cellStyle name="40 % - Akzent2 3 2 4" xfId="203" xr:uid="{00000000-0005-0000-0000-0000C3000000}"/>
    <cellStyle name="40 % - Akzent2 3 3" xfId="204" xr:uid="{00000000-0005-0000-0000-0000C4000000}"/>
    <cellStyle name="40 % - Akzent2 3 4" xfId="205" xr:uid="{00000000-0005-0000-0000-0000C5000000}"/>
    <cellStyle name="40 % - Akzent2 3 5" xfId="206" xr:uid="{00000000-0005-0000-0000-0000C6000000}"/>
    <cellStyle name="40 % - Akzent2 4" xfId="207" xr:uid="{00000000-0005-0000-0000-0000C7000000}"/>
    <cellStyle name="40 % - Akzent2 4 2" xfId="208" xr:uid="{00000000-0005-0000-0000-0000C8000000}"/>
    <cellStyle name="40 % - Akzent2 4 2 2" xfId="209" xr:uid="{00000000-0005-0000-0000-0000C9000000}"/>
    <cellStyle name="40 % - Akzent2 4 2 3" xfId="210" xr:uid="{00000000-0005-0000-0000-0000CA000000}"/>
    <cellStyle name="40 % - Akzent2 4 2 4" xfId="211" xr:uid="{00000000-0005-0000-0000-0000CB000000}"/>
    <cellStyle name="40 % - Akzent2 4 3" xfId="212" xr:uid="{00000000-0005-0000-0000-0000CC000000}"/>
    <cellStyle name="40 % - Akzent2 4 4" xfId="213" xr:uid="{00000000-0005-0000-0000-0000CD000000}"/>
    <cellStyle name="40 % - Akzent2 4 5" xfId="214" xr:uid="{00000000-0005-0000-0000-0000CE000000}"/>
    <cellStyle name="40 % - Akzent2 5" xfId="215" xr:uid="{00000000-0005-0000-0000-0000CF000000}"/>
    <cellStyle name="40 % - Akzent2 5 2" xfId="216" xr:uid="{00000000-0005-0000-0000-0000D0000000}"/>
    <cellStyle name="40 % - Akzent2 5 3" xfId="217" xr:uid="{00000000-0005-0000-0000-0000D1000000}"/>
    <cellStyle name="40 % - Akzent2 5 4" xfId="218" xr:uid="{00000000-0005-0000-0000-0000D2000000}"/>
    <cellStyle name="40 % - Akzent2 6" xfId="219" xr:uid="{00000000-0005-0000-0000-0000D3000000}"/>
    <cellStyle name="40 % - Akzent2 7" xfId="220" xr:uid="{00000000-0005-0000-0000-0000D4000000}"/>
    <cellStyle name="40 % - Akzent3 2" xfId="221" xr:uid="{00000000-0005-0000-0000-0000D5000000}"/>
    <cellStyle name="40 % - Akzent3 2 2" xfId="222" xr:uid="{00000000-0005-0000-0000-0000D6000000}"/>
    <cellStyle name="40 % - Akzent3 2 3" xfId="223" xr:uid="{00000000-0005-0000-0000-0000D7000000}"/>
    <cellStyle name="40 % - Akzent3 2 3 2" xfId="224" xr:uid="{00000000-0005-0000-0000-0000D8000000}"/>
    <cellStyle name="40 % - Akzent3 2 3 2 2" xfId="225" xr:uid="{00000000-0005-0000-0000-0000D9000000}"/>
    <cellStyle name="40 % - Akzent3 2 3 3" xfId="226" xr:uid="{00000000-0005-0000-0000-0000DA000000}"/>
    <cellStyle name="40 % - Akzent3 2 4" xfId="227" xr:uid="{00000000-0005-0000-0000-0000DB000000}"/>
    <cellStyle name="40 % - Akzent3 3" xfId="228" xr:uid="{00000000-0005-0000-0000-0000DC000000}"/>
    <cellStyle name="40 % - Akzent3 3 2" xfId="229" xr:uid="{00000000-0005-0000-0000-0000DD000000}"/>
    <cellStyle name="40 % - Akzent3 3 2 2" xfId="230" xr:uid="{00000000-0005-0000-0000-0000DE000000}"/>
    <cellStyle name="40 % - Akzent3 3 2 3" xfId="231" xr:uid="{00000000-0005-0000-0000-0000DF000000}"/>
    <cellStyle name="40 % - Akzent3 3 2 4" xfId="232" xr:uid="{00000000-0005-0000-0000-0000E0000000}"/>
    <cellStyle name="40 % - Akzent3 3 3" xfId="233" xr:uid="{00000000-0005-0000-0000-0000E1000000}"/>
    <cellStyle name="40 % - Akzent3 3 4" xfId="234" xr:uid="{00000000-0005-0000-0000-0000E2000000}"/>
    <cellStyle name="40 % - Akzent3 3 5" xfId="235" xr:uid="{00000000-0005-0000-0000-0000E3000000}"/>
    <cellStyle name="40 % - Akzent3 4" xfId="236" xr:uid="{00000000-0005-0000-0000-0000E4000000}"/>
    <cellStyle name="40 % - Akzent3 4 2" xfId="237" xr:uid="{00000000-0005-0000-0000-0000E5000000}"/>
    <cellStyle name="40 % - Akzent3 4 2 2" xfId="238" xr:uid="{00000000-0005-0000-0000-0000E6000000}"/>
    <cellStyle name="40 % - Akzent3 4 2 3" xfId="239" xr:uid="{00000000-0005-0000-0000-0000E7000000}"/>
    <cellStyle name="40 % - Akzent3 4 2 4" xfId="240" xr:uid="{00000000-0005-0000-0000-0000E8000000}"/>
    <cellStyle name="40 % - Akzent3 4 3" xfId="241" xr:uid="{00000000-0005-0000-0000-0000E9000000}"/>
    <cellStyle name="40 % - Akzent3 4 4" xfId="242" xr:uid="{00000000-0005-0000-0000-0000EA000000}"/>
    <cellStyle name="40 % - Akzent3 4 5" xfId="243" xr:uid="{00000000-0005-0000-0000-0000EB000000}"/>
    <cellStyle name="40 % - Akzent3 5" xfId="244" xr:uid="{00000000-0005-0000-0000-0000EC000000}"/>
    <cellStyle name="40 % - Akzent3 5 2" xfId="245" xr:uid="{00000000-0005-0000-0000-0000ED000000}"/>
    <cellStyle name="40 % - Akzent3 5 3" xfId="246" xr:uid="{00000000-0005-0000-0000-0000EE000000}"/>
    <cellStyle name="40 % - Akzent3 5 4" xfId="247" xr:uid="{00000000-0005-0000-0000-0000EF000000}"/>
    <cellStyle name="40 % - Akzent3 6" xfId="248" xr:uid="{00000000-0005-0000-0000-0000F0000000}"/>
    <cellStyle name="40 % - Akzent3 7" xfId="249" xr:uid="{00000000-0005-0000-0000-0000F1000000}"/>
    <cellStyle name="40 % - Akzent4 2" xfId="250" xr:uid="{00000000-0005-0000-0000-0000F2000000}"/>
    <cellStyle name="40 % - Akzent4 2 2" xfId="251" xr:uid="{00000000-0005-0000-0000-0000F3000000}"/>
    <cellStyle name="40 % - Akzent4 2 2 2" xfId="252" xr:uid="{00000000-0005-0000-0000-0000F4000000}"/>
    <cellStyle name="40 % - Akzent4 2 3" xfId="253" xr:uid="{00000000-0005-0000-0000-0000F5000000}"/>
    <cellStyle name="40 % - Akzent4 3" xfId="254" xr:uid="{00000000-0005-0000-0000-0000F6000000}"/>
    <cellStyle name="40 % - Akzent4 3 2" xfId="255" xr:uid="{00000000-0005-0000-0000-0000F7000000}"/>
    <cellStyle name="40 % - Akzent4 3 2 2" xfId="256" xr:uid="{00000000-0005-0000-0000-0000F8000000}"/>
    <cellStyle name="40 % - Akzent4 3 2 3" xfId="257" xr:uid="{00000000-0005-0000-0000-0000F9000000}"/>
    <cellStyle name="40 % - Akzent4 3 2 4" xfId="258" xr:uid="{00000000-0005-0000-0000-0000FA000000}"/>
    <cellStyle name="40 % - Akzent4 3 3" xfId="259" xr:uid="{00000000-0005-0000-0000-0000FB000000}"/>
    <cellStyle name="40 % - Akzent4 3 4" xfId="260" xr:uid="{00000000-0005-0000-0000-0000FC000000}"/>
    <cellStyle name="40 % - Akzent4 3 5" xfId="261" xr:uid="{00000000-0005-0000-0000-0000FD000000}"/>
    <cellStyle name="40 % - Akzent4 4" xfId="262" xr:uid="{00000000-0005-0000-0000-0000FE000000}"/>
    <cellStyle name="40 % - Akzent4 4 2" xfId="263" xr:uid="{00000000-0005-0000-0000-0000FF000000}"/>
    <cellStyle name="40 % - Akzent4 4 2 2" xfId="264" xr:uid="{00000000-0005-0000-0000-000000010000}"/>
    <cellStyle name="40 % - Akzent4 4 2 3" xfId="265" xr:uid="{00000000-0005-0000-0000-000001010000}"/>
    <cellStyle name="40 % - Akzent4 4 2 4" xfId="266" xr:uid="{00000000-0005-0000-0000-000002010000}"/>
    <cellStyle name="40 % - Akzent4 4 3" xfId="267" xr:uid="{00000000-0005-0000-0000-000003010000}"/>
    <cellStyle name="40 % - Akzent4 4 4" xfId="268" xr:uid="{00000000-0005-0000-0000-000004010000}"/>
    <cellStyle name="40 % - Akzent4 4 5" xfId="269" xr:uid="{00000000-0005-0000-0000-000005010000}"/>
    <cellStyle name="40 % - Akzent4 5" xfId="270" xr:uid="{00000000-0005-0000-0000-000006010000}"/>
    <cellStyle name="40 % - Akzent4 5 2" xfId="271" xr:uid="{00000000-0005-0000-0000-000007010000}"/>
    <cellStyle name="40 % - Akzent4 5 3" xfId="272" xr:uid="{00000000-0005-0000-0000-000008010000}"/>
    <cellStyle name="40 % - Akzent4 5 4" xfId="273" xr:uid="{00000000-0005-0000-0000-000009010000}"/>
    <cellStyle name="40 % - Akzent4 6" xfId="274" xr:uid="{00000000-0005-0000-0000-00000A010000}"/>
    <cellStyle name="40 % - Akzent4 7" xfId="275" xr:uid="{00000000-0005-0000-0000-00000B010000}"/>
    <cellStyle name="40 % - Akzent5 2" xfId="276" xr:uid="{00000000-0005-0000-0000-00000C010000}"/>
    <cellStyle name="40 % - Akzent5 2 2" xfId="277" xr:uid="{00000000-0005-0000-0000-00000D010000}"/>
    <cellStyle name="40 % - Akzent5 2 3" xfId="278" xr:uid="{00000000-0005-0000-0000-00000E010000}"/>
    <cellStyle name="40 % - Akzent5 3" xfId="279" xr:uid="{00000000-0005-0000-0000-00000F010000}"/>
    <cellStyle name="40 % - Akzent5 3 2" xfId="280" xr:uid="{00000000-0005-0000-0000-000010010000}"/>
    <cellStyle name="40 % - Akzent5 3 2 2" xfId="281" xr:uid="{00000000-0005-0000-0000-000011010000}"/>
    <cellStyle name="40 % - Akzent5 3 2 3" xfId="282" xr:uid="{00000000-0005-0000-0000-000012010000}"/>
    <cellStyle name="40 % - Akzent5 3 2 4" xfId="283" xr:uid="{00000000-0005-0000-0000-000013010000}"/>
    <cellStyle name="40 % - Akzent5 3 3" xfId="284" xr:uid="{00000000-0005-0000-0000-000014010000}"/>
    <cellStyle name="40 % - Akzent5 3 4" xfId="285" xr:uid="{00000000-0005-0000-0000-000015010000}"/>
    <cellStyle name="40 % - Akzent5 3 5" xfId="286" xr:uid="{00000000-0005-0000-0000-000016010000}"/>
    <cellStyle name="40 % - Akzent5 4" xfId="287" xr:uid="{00000000-0005-0000-0000-000017010000}"/>
    <cellStyle name="40 % - Akzent5 4 2" xfId="288" xr:uid="{00000000-0005-0000-0000-000018010000}"/>
    <cellStyle name="40 % - Akzent5 4 2 2" xfId="289" xr:uid="{00000000-0005-0000-0000-000019010000}"/>
    <cellStyle name="40 % - Akzent5 4 2 3" xfId="290" xr:uid="{00000000-0005-0000-0000-00001A010000}"/>
    <cellStyle name="40 % - Akzent5 4 2 4" xfId="291" xr:uid="{00000000-0005-0000-0000-00001B010000}"/>
    <cellStyle name="40 % - Akzent5 4 3" xfId="292" xr:uid="{00000000-0005-0000-0000-00001C010000}"/>
    <cellStyle name="40 % - Akzent5 4 4" xfId="293" xr:uid="{00000000-0005-0000-0000-00001D010000}"/>
    <cellStyle name="40 % - Akzent5 4 5" xfId="294" xr:uid="{00000000-0005-0000-0000-00001E010000}"/>
    <cellStyle name="40 % - Akzent5 5" xfId="295" xr:uid="{00000000-0005-0000-0000-00001F010000}"/>
    <cellStyle name="40 % - Akzent5 5 2" xfId="296" xr:uid="{00000000-0005-0000-0000-000020010000}"/>
    <cellStyle name="40 % - Akzent5 5 3" xfId="297" xr:uid="{00000000-0005-0000-0000-000021010000}"/>
    <cellStyle name="40 % - Akzent5 5 4" xfId="298" xr:uid="{00000000-0005-0000-0000-000022010000}"/>
    <cellStyle name="40 % - Akzent5 6" xfId="299" xr:uid="{00000000-0005-0000-0000-000023010000}"/>
    <cellStyle name="40 % - Akzent5 7" xfId="300" xr:uid="{00000000-0005-0000-0000-000024010000}"/>
    <cellStyle name="40 % - Akzent6 2" xfId="301" xr:uid="{00000000-0005-0000-0000-000025010000}"/>
    <cellStyle name="40 % - Akzent6 2 2" xfId="302" xr:uid="{00000000-0005-0000-0000-000026010000}"/>
    <cellStyle name="40 % - Akzent6 2 2 2" xfId="303" xr:uid="{00000000-0005-0000-0000-000027010000}"/>
    <cellStyle name="40 % - Akzent6 2 3" xfId="304" xr:uid="{00000000-0005-0000-0000-000028010000}"/>
    <cellStyle name="40 % - Akzent6 3" xfId="305" xr:uid="{00000000-0005-0000-0000-000029010000}"/>
    <cellStyle name="40 % - Akzent6 3 2" xfId="306" xr:uid="{00000000-0005-0000-0000-00002A010000}"/>
    <cellStyle name="40 % - Akzent6 3 2 2" xfId="307" xr:uid="{00000000-0005-0000-0000-00002B010000}"/>
    <cellStyle name="40 % - Akzent6 3 2 3" xfId="308" xr:uid="{00000000-0005-0000-0000-00002C010000}"/>
    <cellStyle name="40 % - Akzent6 3 2 4" xfId="309" xr:uid="{00000000-0005-0000-0000-00002D010000}"/>
    <cellStyle name="40 % - Akzent6 3 3" xfId="310" xr:uid="{00000000-0005-0000-0000-00002E010000}"/>
    <cellStyle name="40 % - Akzent6 3 4" xfId="311" xr:uid="{00000000-0005-0000-0000-00002F010000}"/>
    <cellStyle name="40 % - Akzent6 3 5" xfId="312" xr:uid="{00000000-0005-0000-0000-000030010000}"/>
    <cellStyle name="40 % - Akzent6 4" xfId="313" xr:uid="{00000000-0005-0000-0000-000031010000}"/>
    <cellStyle name="40 % - Akzent6 4 2" xfId="314" xr:uid="{00000000-0005-0000-0000-000032010000}"/>
    <cellStyle name="40 % - Akzent6 4 2 2" xfId="315" xr:uid="{00000000-0005-0000-0000-000033010000}"/>
    <cellStyle name="40 % - Akzent6 4 2 3" xfId="316" xr:uid="{00000000-0005-0000-0000-000034010000}"/>
    <cellStyle name="40 % - Akzent6 4 2 4" xfId="317" xr:uid="{00000000-0005-0000-0000-000035010000}"/>
    <cellStyle name="40 % - Akzent6 4 3" xfId="318" xr:uid="{00000000-0005-0000-0000-000036010000}"/>
    <cellStyle name="40 % - Akzent6 4 4" xfId="319" xr:uid="{00000000-0005-0000-0000-000037010000}"/>
    <cellStyle name="40 % - Akzent6 4 5" xfId="320" xr:uid="{00000000-0005-0000-0000-000038010000}"/>
    <cellStyle name="40 % - Akzent6 5" xfId="321" xr:uid="{00000000-0005-0000-0000-000039010000}"/>
    <cellStyle name="40 % - Akzent6 5 2" xfId="322" xr:uid="{00000000-0005-0000-0000-00003A010000}"/>
    <cellStyle name="40 % - Akzent6 5 3" xfId="323" xr:uid="{00000000-0005-0000-0000-00003B010000}"/>
    <cellStyle name="40 % - Akzent6 5 4" xfId="324" xr:uid="{00000000-0005-0000-0000-00003C010000}"/>
    <cellStyle name="40 % - Akzent6 6" xfId="325" xr:uid="{00000000-0005-0000-0000-00003D010000}"/>
    <cellStyle name="40 % - Akzent6 7" xfId="326" xr:uid="{00000000-0005-0000-0000-00003E010000}"/>
    <cellStyle name="60 % - Akzent1 2" xfId="327" xr:uid="{00000000-0005-0000-0000-00003F010000}"/>
    <cellStyle name="60 % - Akzent1 2 2" xfId="328" xr:uid="{00000000-0005-0000-0000-000040010000}"/>
    <cellStyle name="60 % - Akzent1 2 2 2" xfId="329" xr:uid="{00000000-0005-0000-0000-000041010000}"/>
    <cellStyle name="60 % - Akzent1 2 3" xfId="330" xr:uid="{00000000-0005-0000-0000-000042010000}"/>
    <cellStyle name="60 % - Akzent1 3" xfId="331" xr:uid="{00000000-0005-0000-0000-000043010000}"/>
    <cellStyle name="60 % - Akzent1 4" xfId="332" xr:uid="{00000000-0005-0000-0000-000044010000}"/>
    <cellStyle name="60 % - Akzent1 5" xfId="333" xr:uid="{00000000-0005-0000-0000-000045010000}"/>
    <cellStyle name="60 % - Akzent1 6" xfId="334" xr:uid="{00000000-0005-0000-0000-000046010000}"/>
    <cellStyle name="60 % - Akzent2 2" xfId="335" xr:uid="{00000000-0005-0000-0000-000047010000}"/>
    <cellStyle name="60 % - Akzent2 3" xfId="336" xr:uid="{00000000-0005-0000-0000-000048010000}"/>
    <cellStyle name="60 % - Akzent2 4" xfId="337" xr:uid="{00000000-0005-0000-0000-000049010000}"/>
    <cellStyle name="60 % - Akzent2 5" xfId="338" xr:uid="{00000000-0005-0000-0000-00004A010000}"/>
    <cellStyle name="60 % - Akzent2 6" xfId="339" xr:uid="{00000000-0005-0000-0000-00004B010000}"/>
    <cellStyle name="60 % - Akzent3 2" xfId="340" xr:uid="{00000000-0005-0000-0000-00004C010000}"/>
    <cellStyle name="60 % - Akzent3 3" xfId="341" xr:uid="{00000000-0005-0000-0000-00004D010000}"/>
    <cellStyle name="60 % - Akzent3 4" xfId="342" xr:uid="{00000000-0005-0000-0000-00004E010000}"/>
    <cellStyle name="60 % - Akzent3 5" xfId="343" xr:uid="{00000000-0005-0000-0000-00004F010000}"/>
    <cellStyle name="60 % - Akzent3 6" xfId="344" xr:uid="{00000000-0005-0000-0000-000050010000}"/>
    <cellStyle name="60 % - Akzent4 2" xfId="345" xr:uid="{00000000-0005-0000-0000-000051010000}"/>
    <cellStyle name="60 % - Akzent4 2 2" xfId="346" xr:uid="{00000000-0005-0000-0000-000052010000}"/>
    <cellStyle name="60 % - Akzent4 2 3" xfId="347" xr:uid="{00000000-0005-0000-0000-000053010000}"/>
    <cellStyle name="60 % - Akzent4 2 3 2" xfId="348" xr:uid="{00000000-0005-0000-0000-000054010000}"/>
    <cellStyle name="60 % - Akzent4 2 3 2 2" xfId="349" xr:uid="{00000000-0005-0000-0000-000055010000}"/>
    <cellStyle name="60 % - Akzent4 2 3 3" xfId="350" xr:uid="{00000000-0005-0000-0000-000056010000}"/>
    <cellStyle name="60 % - Akzent4 2 4" xfId="351" xr:uid="{00000000-0005-0000-0000-000057010000}"/>
    <cellStyle name="60 % - Akzent4 3" xfId="352" xr:uid="{00000000-0005-0000-0000-000058010000}"/>
    <cellStyle name="60 % - Akzent4 4" xfId="353" xr:uid="{00000000-0005-0000-0000-000059010000}"/>
    <cellStyle name="60 % - Akzent4 5" xfId="354" xr:uid="{00000000-0005-0000-0000-00005A010000}"/>
    <cellStyle name="60 % - Akzent4 6" xfId="355" xr:uid="{00000000-0005-0000-0000-00005B010000}"/>
    <cellStyle name="60 % - Akzent5 2" xfId="356" xr:uid="{00000000-0005-0000-0000-00005C010000}"/>
    <cellStyle name="60 % - Akzent5 2 2" xfId="357" xr:uid="{00000000-0005-0000-0000-00005D010000}"/>
    <cellStyle name="60 % - Akzent5 2 2 2" xfId="358" xr:uid="{00000000-0005-0000-0000-00005E010000}"/>
    <cellStyle name="60 % - Akzent5 2 3" xfId="359" xr:uid="{00000000-0005-0000-0000-00005F010000}"/>
    <cellStyle name="60 % - Akzent5 3" xfId="360" xr:uid="{00000000-0005-0000-0000-000060010000}"/>
    <cellStyle name="60 % - Akzent5 4" xfId="361" xr:uid="{00000000-0005-0000-0000-000061010000}"/>
    <cellStyle name="60 % - Akzent5 5" xfId="362" xr:uid="{00000000-0005-0000-0000-000062010000}"/>
    <cellStyle name="60 % - Akzent5 6" xfId="363" xr:uid="{00000000-0005-0000-0000-000063010000}"/>
    <cellStyle name="60 % - Akzent6 2" xfId="364" xr:uid="{00000000-0005-0000-0000-000064010000}"/>
    <cellStyle name="60 % - Akzent6 2 2" xfId="365" xr:uid="{00000000-0005-0000-0000-000065010000}"/>
    <cellStyle name="60 % - Akzent6 2 3" xfId="366" xr:uid="{00000000-0005-0000-0000-000066010000}"/>
    <cellStyle name="60 % - Akzent6 2 3 2" xfId="367" xr:uid="{00000000-0005-0000-0000-000067010000}"/>
    <cellStyle name="60 % - Akzent6 2 3 2 2" xfId="368" xr:uid="{00000000-0005-0000-0000-000068010000}"/>
    <cellStyle name="60 % - Akzent6 2 3 3" xfId="369" xr:uid="{00000000-0005-0000-0000-000069010000}"/>
    <cellStyle name="60 % - Akzent6 2 4" xfId="370" xr:uid="{00000000-0005-0000-0000-00006A010000}"/>
    <cellStyle name="60 % - Akzent6 3" xfId="371" xr:uid="{00000000-0005-0000-0000-00006B010000}"/>
    <cellStyle name="60 % - Akzent6 4" xfId="372" xr:uid="{00000000-0005-0000-0000-00006C010000}"/>
    <cellStyle name="60 % - Akzent6 5" xfId="373" xr:uid="{00000000-0005-0000-0000-00006D010000}"/>
    <cellStyle name="60 % - Akzent6 6" xfId="374" xr:uid="{00000000-0005-0000-0000-00006E010000}"/>
    <cellStyle name="Accent1" xfId="375" xr:uid="{00000000-0005-0000-0000-00006F010000}"/>
    <cellStyle name="Accent1 2" xfId="376" xr:uid="{00000000-0005-0000-0000-000070010000}"/>
    <cellStyle name="Accent1 3" xfId="377" xr:uid="{00000000-0005-0000-0000-000071010000}"/>
    <cellStyle name="Accent1 3 2" xfId="378" xr:uid="{00000000-0005-0000-0000-000072010000}"/>
    <cellStyle name="Accent1 3 3" xfId="379" xr:uid="{00000000-0005-0000-0000-000073010000}"/>
    <cellStyle name="Accent1 4" xfId="380" xr:uid="{00000000-0005-0000-0000-000074010000}"/>
    <cellStyle name="Accent1 5" xfId="381" xr:uid="{00000000-0005-0000-0000-000075010000}"/>
    <cellStyle name="Accent2" xfId="382" xr:uid="{00000000-0005-0000-0000-000076010000}"/>
    <cellStyle name="Accent2 2" xfId="383" xr:uid="{00000000-0005-0000-0000-000077010000}"/>
    <cellStyle name="Accent2 3" xfId="384" xr:uid="{00000000-0005-0000-0000-000078010000}"/>
    <cellStyle name="Accent3" xfId="385" xr:uid="{00000000-0005-0000-0000-000079010000}"/>
    <cellStyle name="Accent3 2" xfId="386" xr:uid="{00000000-0005-0000-0000-00007A010000}"/>
    <cellStyle name="Accent4" xfId="387" xr:uid="{00000000-0005-0000-0000-00007B010000}"/>
    <cellStyle name="Accent4 2" xfId="388" xr:uid="{00000000-0005-0000-0000-00007C010000}"/>
    <cellStyle name="Accent4 3" xfId="389" xr:uid="{00000000-0005-0000-0000-00007D010000}"/>
    <cellStyle name="Accent4 3 2" xfId="390" xr:uid="{00000000-0005-0000-0000-00007E010000}"/>
    <cellStyle name="Accent4 3 3" xfId="391" xr:uid="{00000000-0005-0000-0000-00007F010000}"/>
    <cellStyle name="Accent4 4" xfId="392" xr:uid="{00000000-0005-0000-0000-000080010000}"/>
    <cellStyle name="Accent4 5" xfId="393" xr:uid="{00000000-0005-0000-0000-000081010000}"/>
    <cellStyle name="Accent5" xfId="394" xr:uid="{00000000-0005-0000-0000-000082010000}"/>
    <cellStyle name="Accent5 2" xfId="395" xr:uid="{00000000-0005-0000-0000-000083010000}"/>
    <cellStyle name="Accent6" xfId="396" xr:uid="{00000000-0005-0000-0000-000084010000}"/>
    <cellStyle name="Accent6 2" xfId="397" xr:uid="{00000000-0005-0000-0000-000085010000}"/>
    <cellStyle name="Akzent1 2" xfId="398" xr:uid="{00000000-0005-0000-0000-000086010000}"/>
    <cellStyle name="Akzent1 3" xfId="399" xr:uid="{00000000-0005-0000-0000-000087010000}"/>
    <cellStyle name="Akzent1 4" xfId="400" xr:uid="{00000000-0005-0000-0000-000088010000}"/>
    <cellStyle name="Akzent2 2" xfId="401" xr:uid="{00000000-0005-0000-0000-000089010000}"/>
    <cellStyle name="Akzent2 3" xfId="402" xr:uid="{00000000-0005-0000-0000-00008A010000}"/>
    <cellStyle name="Akzent2 4" xfId="403" xr:uid="{00000000-0005-0000-0000-00008B010000}"/>
    <cellStyle name="Akzent3 2" xfId="404" xr:uid="{00000000-0005-0000-0000-00008C010000}"/>
    <cellStyle name="Akzent3 3" xfId="405" xr:uid="{00000000-0005-0000-0000-00008D010000}"/>
    <cellStyle name="Akzent4 2" xfId="406" xr:uid="{00000000-0005-0000-0000-00008E010000}"/>
    <cellStyle name="Akzent4 3" xfId="407" xr:uid="{00000000-0005-0000-0000-00008F010000}"/>
    <cellStyle name="Akzent4 4" xfId="408" xr:uid="{00000000-0005-0000-0000-000090010000}"/>
    <cellStyle name="Akzent5 2" xfId="409" xr:uid="{00000000-0005-0000-0000-000091010000}"/>
    <cellStyle name="Akzent5 3" xfId="410" xr:uid="{00000000-0005-0000-0000-000092010000}"/>
    <cellStyle name="Akzent6 2" xfId="411" xr:uid="{00000000-0005-0000-0000-000093010000}"/>
    <cellStyle name="Akzent6 3" xfId="412" xr:uid="{00000000-0005-0000-0000-000094010000}"/>
    <cellStyle name="Ausgabe 2" xfId="413" xr:uid="{00000000-0005-0000-0000-000095010000}"/>
    <cellStyle name="Ausgabe 2 2" xfId="414" xr:uid="{00000000-0005-0000-0000-000096010000}"/>
    <cellStyle name="Ausgabe 2 2 2" xfId="415" xr:uid="{00000000-0005-0000-0000-000097010000}"/>
    <cellStyle name="Ausgabe 2 2 3" xfId="416" xr:uid="{00000000-0005-0000-0000-000098010000}"/>
    <cellStyle name="Ausgabe 2 3" xfId="417" xr:uid="{00000000-0005-0000-0000-000099010000}"/>
    <cellStyle name="Ausgabe 2 3 2" xfId="418" xr:uid="{00000000-0005-0000-0000-00009A010000}"/>
    <cellStyle name="Ausgabe 2 3 2 2" xfId="419" xr:uid="{00000000-0005-0000-0000-00009B010000}"/>
    <cellStyle name="Ausgabe 2 3 3" xfId="420" xr:uid="{00000000-0005-0000-0000-00009C010000}"/>
    <cellStyle name="Ausgabe 2 4" xfId="421" xr:uid="{00000000-0005-0000-0000-00009D010000}"/>
    <cellStyle name="Ausgabe 2 5" xfId="422" xr:uid="{00000000-0005-0000-0000-00009E010000}"/>
    <cellStyle name="Ausgabe 3" xfId="423" xr:uid="{00000000-0005-0000-0000-00009F010000}"/>
    <cellStyle name="Ausgabe 3 2" xfId="424" xr:uid="{00000000-0005-0000-0000-0000A0010000}"/>
    <cellStyle name="Ausgabe 3 3" xfId="425" xr:uid="{00000000-0005-0000-0000-0000A1010000}"/>
    <cellStyle name="Ausgabe 4" xfId="426" xr:uid="{00000000-0005-0000-0000-0000A2010000}"/>
    <cellStyle name="Ausgabe 5" xfId="427" xr:uid="{00000000-0005-0000-0000-0000A3010000}"/>
    <cellStyle name="Ausgabe 6" xfId="428" xr:uid="{00000000-0005-0000-0000-0000A4010000}"/>
    <cellStyle name="Ausgabe 7" xfId="429" xr:uid="{00000000-0005-0000-0000-0000A5010000}"/>
    <cellStyle name="Ausgabe 7 2" xfId="430" xr:uid="{00000000-0005-0000-0000-0000A6010000}"/>
    <cellStyle name="Ausgabe 7 3" xfId="431" xr:uid="{00000000-0005-0000-0000-0000A7010000}"/>
    <cellStyle name="Ausgabe 7 3 2" xfId="432" xr:uid="{00000000-0005-0000-0000-0000A8010000}"/>
    <cellStyle name="Ausgabe 7 4" xfId="433" xr:uid="{00000000-0005-0000-0000-0000A9010000}"/>
    <cellStyle name="Ausgabe 8" xfId="434" xr:uid="{00000000-0005-0000-0000-0000AA010000}"/>
    <cellStyle name="Ausgabe 8 2" xfId="435" xr:uid="{00000000-0005-0000-0000-0000AB010000}"/>
    <cellStyle name="Bad" xfId="436" xr:uid="{00000000-0005-0000-0000-0000AC010000}"/>
    <cellStyle name="Bad 2" xfId="437" xr:uid="{00000000-0005-0000-0000-0000AD010000}"/>
    <cellStyle name="Bad 2 2" xfId="438" xr:uid="{00000000-0005-0000-0000-0000AE010000}"/>
    <cellStyle name="Berechnung 2" xfId="439" xr:uid="{00000000-0005-0000-0000-0000AF010000}"/>
    <cellStyle name="Berechnung 2 2" xfId="440" xr:uid="{00000000-0005-0000-0000-0000B0010000}"/>
    <cellStyle name="Berechnung 2 3" xfId="441" xr:uid="{00000000-0005-0000-0000-0000B1010000}"/>
    <cellStyle name="Berechnung 2 3 2" xfId="442" xr:uid="{00000000-0005-0000-0000-0000B2010000}"/>
    <cellStyle name="Berechnung 2 3 2 2" xfId="443" xr:uid="{00000000-0005-0000-0000-0000B3010000}"/>
    <cellStyle name="Berechnung 2 3 3" xfId="444" xr:uid="{00000000-0005-0000-0000-0000B4010000}"/>
    <cellStyle name="Berechnung 2 4" xfId="445" xr:uid="{00000000-0005-0000-0000-0000B5010000}"/>
    <cellStyle name="Berechnung 3" xfId="446" xr:uid="{00000000-0005-0000-0000-0000B6010000}"/>
    <cellStyle name="Berechnung 4" xfId="447" xr:uid="{00000000-0005-0000-0000-0000B7010000}"/>
    <cellStyle name="Berechnung 5" xfId="448" xr:uid="{00000000-0005-0000-0000-0000B8010000}"/>
    <cellStyle name="Berechnung 6" xfId="449" xr:uid="{00000000-0005-0000-0000-0000B9010000}"/>
    <cellStyle name="Berechnung 7" xfId="450" xr:uid="{00000000-0005-0000-0000-0000BA010000}"/>
    <cellStyle name="Berechnung 7 2" xfId="451" xr:uid="{00000000-0005-0000-0000-0000BB010000}"/>
    <cellStyle name="Berechnung 7 3" xfId="452" xr:uid="{00000000-0005-0000-0000-0000BC010000}"/>
    <cellStyle name="Berechnung 8" xfId="453" xr:uid="{00000000-0005-0000-0000-0000BD010000}"/>
    <cellStyle name="Calculation 2" xfId="454" xr:uid="{00000000-0005-0000-0000-0000BE010000}"/>
    <cellStyle name="Check Cell" xfId="455" xr:uid="{00000000-0005-0000-0000-0000BF010000}"/>
    <cellStyle name="Check Cell 2" xfId="456" xr:uid="{00000000-0005-0000-0000-0000C0010000}"/>
    <cellStyle name="Check Cell 2 2" xfId="457" xr:uid="{00000000-0005-0000-0000-0000C1010000}"/>
    <cellStyle name="Check Cell 3" xfId="458" xr:uid="{00000000-0005-0000-0000-0000C2010000}"/>
    <cellStyle name="Check Cell 3 2" xfId="459" xr:uid="{00000000-0005-0000-0000-0000C3010000}"/>
    <cellStyle name="Check Cell 4" xfId="460" xr:uid="{00000000-0005-0000-0000-0000C4010000}"/>
    <cellStyle name="Check Cell 5" xfId="461" xr:uid="{00000000-0005-0000-0000-0000C5010000}"/>
    <cellStyle name="Eingabe 2" xfId="462" xr:uid="{00000000-0005-0000-0000-0000C6010000}"/>
    <cellStyle name="Eingabe 3" xfId="463" xr:uid="{00000000-0005-0000-0000-0000C7010000}"/>
    <cellStyle name="Eingabe 4" xfId="464" xr:uid="{00000000-0005-0000-0000-0000C8010000}"/>
    <cellStyle name="Eingabe 5" xfId="465" xr:uid="{00000000-0005-0000-0000-0000C9010000}"/>
    <cellStyle name="Eingabe 6" xfId="466" xr:uid="{00000000-0005-0000-0000-0000CA010000}"/>
    <cellStyle name="Eingabe 7" xfId="467" xr:uid="{00000000-0005-0000-0000-0000CB010000}"/>
    <cellStyle name="Ergebnis 2" xfId="468" xr:uid="{00000000-0005-0000-0000-0000CC010000}"/>
    <cellStyle name="Ergebnis 2 2" xfId="469" xr:uid="{00000000-0005-0000-0000-0000CD010000}"/>
    <cellStyle name="Ergebnis 2 2 2" xfId="470" xr:uid="{00000000-0005-0000-0000-0000CE010000}"/>
    <cellStyle name="Ergebnis 2 3" xfId="471" xr:uid="{00000000-0005-0000-0000-0000CF010000}"/>
    <cellStyle name="Ergebnis 2 4" xfId="472" xr:uid="{00000000-0005-0000-0000-0000D0010000}"/>
    <cellStyle name="Ergebnis 2 4 2" xfId="473" xr:uid="{00000000-0005-0000-0000-0000D1010000}"/>
    <cellStyle name="Ergebnis 2 4 2 2" xfId="474" xr:uid="{00000000-0005-0000-0000-0000D2010000}"/>
    <cellStyle name="Ergebnis 2 4 3" xfId="475" xr:uid="{00000000-0005-0000-0000-0000D3010000}"/>
    <cellStyle name="Ergebnis 2 5" xfId="476" xr:uid="{00000000-0005-0000-0000-0000D4010000}"/>
    <cellStyle name="Ergebnis 3" xfId="477" xr:uid="{00000000-0005-0000-0000-0000D5010000}"/>
    <cellStyle name="Ergebnis 3 2" xfId="478" xr:uid="{00000000-0005-0000-0000-0000D6010000}"/>
    <cellStyle name="Ergebnis 4" xfId="479" xr:uid="{00000000-0005-0000-0000-0000D7010000}"/>
    <cellStyle name="Ergebnis 4 2" xfId="480" xr:uid="{00000000-0005-0000-0000-0000D8010000}"/>
    <cellStyle name="Ergebnis 5" xfId="481" xr:uid="{00000000-0005-0000-0000-0000D9010000}"/>
    <cellStyle name="Ergebnis 6" xfId="482" xr:uid="{00000000-0005-0000-0000-0000DA010000}"/>
    <cellStyle name="Ergebnis 7" xfId="483" xr:uid="{00000000-0005-0000-0000-0000DB010000}"/>
    <cellStyle name="Ergebnis 8" xfId="484" xr:uid="{00000000-0005-0000-0000-0000DC010000}"/>
    <cellStyle name="Ergebnis 8 2" xfId="485" xr:uid="{00000000-0005-0000-0000-0000DD010000}"/>
    <cellStyle name="Ergebnis 8 3" xfId="486" xr:uid="{00000000-0005-0000-0000-0000DE010000}"/>
    <cellStyle name="Ergebnis 9" xfId="487" xr:uid="{00000000-0005-0000-0000-0000DF010000}"/>
    <cellStyle name="Erklärender Text 2" xfId="488" xr:uid="{00000000-0005-0000-0000-0000E0010000}"/>
    <cellStyle name="Erklärender Text 3" xfId="489" xr:uid="{00000000-0005-0000-0000-0000E1010000}"/>
    <cellStyle name="Erklärender Text 4" xfId="490" xr:uid="{00000000-0005-0000-0000-0000E2010000}"/>
    <cellStyle name="Erklärender Text 5" xfId="491" xr:uid="{00000000-0005-0000-0000-0000E3010000}"/>
    <cellStyle name="Erklärender Text 6" xfId="492" xr:uid="{00000000-0005-0000-0000-0000E4010000}"/>
    <cellStyle name="Good" xfId="493" xr:uid="{00000000-0005-0000-0000-0000E5010000}"/>
    <cellStyle name="Good 2" xfId="494" xr:uid="{00000000-0005-0000-0000-0000E6010000}"/>
    <cellStyle name="Good 2 2" xfId="495" xr:uid="{00000000-0005-0000-0000-0000E7010000}"/>
    <cellStyle name="Gut 2" xfId="496" xr:uid="{00000000-0005-0000-0000-0000E8010000}"/>
    <cellStyle name="Gut 3" xfId="497" xr:uid="{00000000-0005-0000-0000-0000E9010000}"/>
    <cellStyle name="Heading 1" xfId="498" xr:uid="{00000000-0005-0000-0000-0000EA010000}"/>
    <cellStyle name="Heading 1 2" xfId="499" xr:uid="{00000000-0005-0000-0000-0000EB010000}"/>
    <cellStyle name="Heading 1 2 2" xfId="500" xr:uid="{00000000-0005-0000-0000-0000EC010000}"/>
    <cellStyle name="Heading 1 2 3" xfId="501" xr:uid="{00000000-0005-0000-0000-0000ED010000}"/>
    <cellStyle name="Heading 1 3" xfId="502" xr:uid="{00000000-0005-0000-0000-0000EE010000}"/>
    <cellStyle name="Heading 1 4" xfId="503" xr:uid="{00000000-0005-0000-0000-0000EF010000}"/>
    <cellStyle name="Heading 2" xfId="504" xr:uid="{00000000-0005-0000-0000-0000F0010000}"/>
    <cellStyle name="Heading 2 2" xfId="505" xr:uid="{00000000-0005-0000-0000-0000F1010000}"/>
    <cellStyle name="Heading 2 2 2" xfId="506" xr:uid="{00000000-0005-0000-0000-0000F2010000}"/>
    <cellStyle name="Heading 2 2 3" xfId="507" xr:uid="{00000000-0005-0000-0000-0000F3010000}"/>
    <cellStyle name="Heading 2 3" xfId="508" xr:uid="{00000000-0005-0000-0000-0000F4010000}"/>
    <cellStyle name="Heading 2 4" xfId="509" xr:uid="{00000000-0005-0000-0000-0000F5010000}"/>
    <cellStyle name="Heading 3" xfId="510" xr:uid="{00000000-0005-0000-0000-0000F6010000}"/>
    <cellStyle name="Heading 3 2" xfId="511" xr:uid="{00000000-0005-0000-0000-0000F7010000}"/>
    <cellStyle name="Heading 3 2 2" xfId="512" xr:uid="{00000000-0005-0000-0000-0000F8010000}"/>
    <cellStyle name="Heading 3 2 3" xfId="513" xr:uid="{00000000-0005-0000-0000-0000F9010000}"/>
    <cellStyle name="Heading 3 3" xfId="514" xr:uid="{00000000-0005-0000-0000-0000FA010000}"/>
    <cellStyle name="Heading 3 4" xfId="515" xr:uid="{00000000-0005-0000-0000-0000FB010000}"/>
    <cellStyle name="Heading 4" xfId="516" xr:uid="{00000000-0005-0000-0000-0000FC010000}"/>
    <cellStyle name="Heading 4 2" xfId="517" xr:uid="{00000000-0005-0000-0000-0000FD010000}"/>
    <cellStyle name="Heading 4 2 2" xfId="518" xr:uid="{00000000-0005-0000-0000-0000FE010000}"/>
    <cellStyle name="Heading 4 2 3" xfId="519" xr:uid="{00000000-0005-0000-0000-0000FF010000}"/>
    <cellStyle name="Heading 4 3" xfId="520" xr:uid="{00000000-0005-0000-0000-000000020000}"/>
    <cellStyle name="Heading 4 4" xfId="521" xr:uid="{00000000-0005-0000-0000-000001020000}"/>
    <cellStyle name="Input 2" xfId="522" xr:uid="{00000000-0005-0000-0000-000002020000}"/>
    <cellStyle name="Linked Cell" xfId="523" xr:uid="{00000000-0005-0000-0000-000003020000}"/>
    <cellStyle name="Linked Cell 2" xfId="524" xr:uid="{00000000-0005-0000-0000-000004020000}"/>
    <cellStyle name="Linked Cell 2 2" xfId="525" xr:uid="{00000000-0005-0000-0000-000005020000}"/>
    <cellStyle name="Normal" xfId="0" builtinId="0"/>
    <cellStyle name="Normal 2" xfId="526" xr:uid="{00000000-0005-0000-0000-000006020000}"/>
    <cellStyle name="Note" xfId="527" xr:uid="{00000000-0005-0000-0000-000007020000}"/>
    <cellStyle name="Note 2" xfId="528" xr:uid="{00000000-0005-0000-0000-000008020000}"/>
    <cellStyle name="Note 2 2" xfId="529" xr:uid="{00000000-0005-0000-0000-000009020000}"/>
    <cellStyle name="Note 3" xfId="530" xr:uid="{00000000-0005-0000-0000-00000A020000}"/>
    <cellStyle name="Note 3 2" xfId="531" xr:uid="{00000000-0005-0000-0000-00000B020000}"/>
    <cellStyle name="Note 4" xfId="532" xr:uid="{00000000-0005-0000-0000-00000C020000}"/>
    <cellStyle name="Note 4 2" xfId="533" xr:uid="{00000000-0005-0000-0000-00000D020000}"/>
    <cellStyle name="Note 5" xfId="534" xr:uid="{00000000-0005-0000-0000-00000E020000}"/>
    <cellStyle name="Note 5 2" xfId="535" xr:uid="{00000000-0005-0000-0000-00000F020000}"/>
    <cellStyle name="Notiz 2" xfId="536" xr:uid="{00000000-0005-0000-0000-000010020000}"/>
    <cellStyle name="Notiz 2 2" xfId="537" xr:uid="{00000000-0005-0000-0000-000011020000}"/>
    <cellStyle name="Notiz 2 2 2" xfId="538" xr:uid="{00000000-0005-0000-0000-000012020000}"/>
    <cellStyle name="Notiz 2 2 2 2" xfId="539" xr:uid="{00000000-0005-0000-0000-000013020000}"/>
    <cellStyle name="Notiz 2 2 2 2 2" xfId="540" xr:uid="{00000000-0005-0000-0000-000014020000}"/>
    <cellStyle name="Notiz 2 2 2 2 2 2" xfId="541" xr:uid="{00000000-0005-0000-0000-000015020000}"/>
    <cellStyle name="Notiz 2 2 2 2 2 3" xfId="542" xr:uid="{00000000-0005-0000-0000-000016020000}"/>
    <cellStyle name="Notiz 2 2 2 2 2 4" xfId="543" xr:uid="{00000000-0005-0000-0000-000017020000}"/>
    <cellStyle name="Notiz 2 2 2 2 3" xfId="544" xr:uid="{00000000-0005-0000-0000-000018020000}"/>
    <cellStyle name="Notiz 2 2 2 2 4" xfId="545" xr:uid="{00000000-0005-0000-0000-000019020000}"/>
    <cellStyle name="Notiz 2 2 2 2 5" xfId="546" xr:uid="{00000000-0005-0000-0000-00001A020000}"/>
    <cellStyle name="Notiz 2 2 2 3" xfId="547" xr:uid="{00000000-0005-0000-0000-00001B020000}"/>
    <cellStyle name="Notiz 2 2 2 3 2" xfId="548" xr:uid="{00000000-0005-0000-0000-00001C020000}"/>
    <cellStyle name="Notiz 2 2 2 3 3" xfId="549" xr:uid="{00000000-0005-0000-0000-00001D020000}"/>
    <cellStyle name="Notiz 2 2 2 3 4" xfId="550" xr:uid="{00000000-0005-0000-0000-00001E020000}"/>
    <cellStyle name="Notiz 2 2 2 4" xfId="551" xr:uid="{00000000-0005-0000-0000-00001F020000}"/>
    <cellStyle name="Notiz 2 2 2 5" xfId="552" xr:uid="{00000000-0005-0000-0000-000020020000}"/>
    <cellStyle name="Notiz 2 2 2 6" xfId="553" xr:uid="{00000000-0005-0000-0000-000021020000}"/>
    <cellStyle name="Notiz 2 2 3" xfId="554" xr:uid="{00000000-0005-0000-0000-000022020000}"/>
    <cellStyle name="Notiz 2 2 3 2" xfId="555" xr:uid="{00000000-0005-0000-0000-000023020000}"/>
    <cellStyle name="Notiz 2 2 3 2 2" xfId="556" xr:uid="{00000000-0005-0000-0000-000024020000}"/>
    <cellStyle name="Notiz 2 2 3 2 3" xfId="557" xr:uid="{00000000-0005-0000-0000-000025020000}"/>
    <cellStyle name="Notiz 2 2 3 2 4" xfId="558" xr:uid="{00000000-0005-0000-0000-000026020000}"/>
    <cellStyle name="Notiz 2 2 3 3" xfId="559" xr:uid="{00000000-0005-0000-0000-000027020000}"/>
    <cellStyle name="Notiz 2 2 3 4" xfId="560" xr:uid="{00000000-0005-0000-0000-000028020000}"/>
    <cellStyle name="Notiz 2 2 3 5" xfId="561" xr:uid="{00000000-0005-0000-0000-000029020000}"/>
    <cellStyle name="Notiz 2 2 4" xfId="562" xr:uid="{00000000-0005-0000-0000-00002A020000}"/>
    <cellStyle name="Notiz 2 2 4 2" xfId="563" xr:uid="{00000000-0005-0000-0000-00002B020000}"/>
    <cellStyle name="Notiz 2 2 4 3" xfId="564" xr:uid="{00000000-0005-0000-0000-00002C020000}"/>
    <cellStyle name="Notiz 2 2 4 3 2" xfId="565" xr:uid="{00000000-0005-0000-0000-00002D020000}"/>
    <cellStyle name="Notiz 2 2 4 3 3" xfId="566" xr:uid="{00000000-0005-0000-0000-00002E020000}"/>
    <cellStyle name="Notiz 2 2 4 4" xfId="567" xr:uid="{00000000-0005-0000-0000-00002F020000}"/>
    <cellStyle name="Notiz 2 2 4 4 2" xfId="568" xr:uid="{00000000-0005-0000-0000-000030020000}"/>
    <cellStyle name="Notiz 2 2 4 5" xfId="569" xr:uid="{00000000-0005-0000-0000-000031020000}"/>
    <cellStyle name="Notiz 2 2 5" xfId="570" xr:uid="{00000000-0005-0000-0000-000032020000}"/>
    <cellStyle name="Notiz 2 2 5 2" xfId="571" xr:uid="{00000000-0005-0000-0000-000033020000}"/>
    <cellStyle name="Notiz 2 2 5 3" xfId="572" xr:uid="{00000000-0005-0000-0000-000034020000}"/>
    <cellStyle name="Notiz 2 2 5 4" xfId="573" xr:uid="{00000000-0005-0000-0000-000035020000}"/>
    <cellStyle name="Notiz 2 2 6" xfId="574" xr:uid="{00000000-0005-0000-0000-000036020000}"/>
    <cellStyle name="Notiz 2 3" xfId="575" xr:uid="{00000000-0005-0000-0000-000037020000}"/>
    <cellStyle name="Notiz 2 3 2" xfId="576" xr:uid="{00000000-0005-0000-0000-000038020000}"/>
    <cellStyle name="Notiz 2 3 2 2" xfId="577" xr:uid="{00000000-0005-0000-0000-000039020000}"/>
    <cellStyle name="Notiz 2 3 2 2 2" xfId="578" xr:uid="{00000000-0005-0000-0000-00003A020000}"/>
    <cellStyle name="Notiz 2 3 2 2 3" xfId="579" xr:uid="{00000000-0005-0000-0000-00003B020000}"/>
    <cellStyle name="Notiz 2 3 2 2 4" xfId="580" xr:uid="{00000000-0005-0000-0000-00003C020000}"/>
    <cellStyle name="Notiz 2 3 2 3" xfId="581" xr:uid="{00000000-0005-0000-0000-00003D020000}"/>
    <cellStyle name="Notiz 2 3 2 4" xfId="582" xr:uid="{00000000-0005-0000-0000-00003E020000}"/>
    <cellStyle name="Notiz 2 3 2 5" xfId="583" xr:uid="{00000000-0005-0000-0000-00003F020000}"/>
    <cellStyle name="Notiz 2 3 3" xfId="584" xr:uid="{00000000-0005-0000-0000-000040020000}"/>
    <cellStyle name="Notiz 2 3 3 2" xfId="585" xr:uid="{00000000-0005-0000-0000-000041020000}"/>
    <cellStyle name="Notiz 2 3 3 3" xfId="586" xr:uid="{00000000-0005-0000-0000-000042020000}"/>
    <cellStyle name="Notiz 2 3 3 4" xfId="587" xr:uid="{00000000-0005-0000-0000-000043020000}"/>
    <cellStyle name="Notiz 2 3 4" xfId="588" xr:uid="{00000000-0005-0000-0000-000044020000}"/>
    <cellStyle name="Notiz 2 3 5" xfId="589" xr:uid="{00000000-0005-0000-0000-000045020000}"/>
    <cellStyle name="Notiz 2 3 6" xfId="590" xr:uid="{00000000-0005-0000-0000-000046020000}"/>
    <cellStyle name="Notiz 2 4" xfId="591" xr:uid="{00000000-0005-0000-0000-000047020000}"/>
    <cellStyle name="Notiz 2 4 2" xfId="592" xr:uid="{00000000-0005-0000-0000-000048020000}"/>
    <cellStyle name="Notiz 2 4 2 2" xfId="593" xr:uid="{00000000-0005-0000-0000-000049020000}"/>
    <cellStyle name="Notiz 2 4 2 3" xfId="594" xr:uid="{00000000-0005-0000-0000-00004A020000}"/>
    <cellStyle name="Notiz 2 4 2 4" xfId="595" xr:uid="{00000000-0005-0000-0000-00004B020000}"/>
    <cellStyle name="Notiz 2 4 3" xfId="596" xr:uid="{00000000-0005-0000-0000-00004C020000}"/>
    <cellStyle name="Notiz 2 4 4" xfId="597" xr:uid="{00000000-0005-0000-0000-00004D020000}"/>
    <cellStyle name="Notiz 2 4 5" xfId="598" xr:uid="{00000000-0005-0000-0000-00004E020000}"/>
    <cellStyle name="Notiz 2 5" xfId="599" xr:uid="{00000000-0005-0000-0000-00004F020000}"/>
    <cellStyle name="Notiz 2 5 2" xfId="600" xr:uid="{00000000-0005-0000-0000-000050020000}"/>
    <cellStyle name="Notiz 2 5 3" xfId="601" xr:uid="{00000000-0005-0000-0000-000051020000}"/>
    <cellStyle name="Notiz 2 5 4" xfId="602" xr:uid="{00000000-0005-0000-0000-000052020000}"/>
    <cellStyle name="Notiz 2 6" xfId="603" xr:uid="{00000000-0005-0000-0000-000053020000}"/>
    <cellStyle name="Notiz 2 7" xfId="604" xr:uid="{00000000-0005-0000-0000-000054020000}"/>
    <cellStyle name="Notiz 2 8" xfId="605" xr:uid="{00000000-0005-0000-0000-000055020000}"/>
    <cellStyle name="Notiz 3" xfId="606" xr:uid="{00000000-0005-0000-0000-000056020000}"/>
    <cellStyle name="Notiz 3 2" xfId="607" xr:uid="{00000000-0005-0000-0000-000057020000}"/>
    <cellStyle name="Notiz 3 2 2" xfId="608" xr:uid="{00000000-0005-0000-0000-000058020000}"/>
    <cellStyle name="Notiz 3 2 2 2" xfId="609" xr:uid="{00000000-0005-0000-0000-000059020000}"/>
    <cellStyle name="Notiz 3 2 2 2 2" xfId="610" xr:uid="{00000000-0005-0000-0000-00005A020000}"/>
    <cellStyle name="Notiz 3 2 2 2 3" xfId="611" xr:uid="{00000000-0005-0000-0000-00005B020000}"/>
    <cellStyle name="Notiz 3 2 2 2 4" xfId="612" xr:uid="{00000000-0005-0000-0000-00005C020000}"/>
    <cellStyle name="Notiz 3 2 2 3" xfId="613" xr:uid="{00000000-0005-0000-0000-00005D020000}"/>
    <cellStyle name="Notiz 3 2 2 4" xfId="614" xr:uid="{00000000-0005-0000-0000-00005E020000}"/>
    <cellStyle name="Notiz 3 2 2 5" xfId="615" xr:uid="{00000000-0005-0000-0000-00005F020000}"/>
    <cellStyle name="Notiz 3 2 3" xfId="616" xr:uid="{00000000-0005-0000-0000-000060020000}"/>
    <cellStyle name="Notiz 3 2 3 2" xfId="617" xr:uid="{00000000-0005-0000-0000-000061020000}"/>
    <cellStyle name="Notiz 3 2 3 3" xfId="618" xr:uid="{00000000-0005-0000-0000-000062020000}"/>
    <cellStyle name="Notiz 3 2 3 4" xfId="619" xr:uid="{00000000-0005-0000-0000-000063020000}"/>
    <cellStyle name="Notiz 3 2 4" xfId="620" xr:uid="{00000000-0005-0000-0000-000064020000}"/>
    <cellStyle name="Notiz 3 2 5" xfId="621" xr:uid="{00000000-0005-0000-0000-000065020000}"/>
    <cellStyle name="Notiz 3 2 6" xfId="622" xr:uid="{00000000-0005-0000-0000-000066020000}"/>
    <cellStyle name="Notiz 3 3" xfId="623" xr:uid="{00000000-0005-0000-0000-000067020000}"/>
    <cellStyle name="Notiz 3 3 2" xfId="624" xr:uid="{00000000-0005-0000-0000-000068020000}"/>
    <cellStyle name="Notiz 3 3 2 2" xfId="625" xr:uid="{00000000-0005-0000-0000-000069020000}"/>
    <cellStyle name="Notiz 3 3 2 3" xfId="626" xr:uid="{00000000-0005-0000-0000-00006A020000}"/>
    <cellStyle name="Notiz 3 3 2 4" xfId="627" xr:uid="{00000000-0005-0000-0000-00006B020000}"/>
    <cellStyle name="Notiz 3 3 3" xfId="628" xr:uid="{00000000-0005-0000-0000-00006C020000}"/>
    <cellStyle name="Notiz 3 3 4" xfId="629" xr:uid="{00000000-0005-0000-0000-00006D020000}"/>
    <cellStyle name="Notiz 3 3 5" xfId="630" xr:uid="{00000000-0005-0000-0000-00006E020000}"/>
    <cellStyle name="Notiz 3 4" xfId="631" xr:uid="{00000000-0005-0000-0000-00006F020000}"/>
    <cellStyle name="Notiz 3 4 2" xfId="632" xr:uid="{00000000-0005-0000-0000-000070020000}"/>
    <cellStyle name="Notiz 3 4 3" xfId="633" xr:uid="{00000000-0005-0000-0000-000071020000}"/>
    <cellStyle name="Notiz 3 4 4" xfId="634" xr:uid="{00000000-0005-0000-0000-000072020000}"/>
    <cellStyle name="Notiz 3 5" xfId="635" xr:uid="{00000000-0005-0000-0000-000073020000}"/>
    <cellStyle name="Notiz 3 6" xfId="636" xr:uid="{00000000-0005-0000-0000-000074020000}"/>
    <cellStyle name="Notiz 3 7" xfId="637" xr:uid="{00000000-0005-0000-0000-000075020000}"/>
    <cellStyle name="Notiz 4" xfId="638" xr:uid="{00000000-0005-0000-0000-000076020000}"/>
    <cellStyle name="Notiz 4 2" xfId="639" xr:uid="{00000000-0005-0000-0000-000077020000}"/>
    <cellStyle name="Notiz 4 2 2" xfId="640" xr:uid="{00000000-0005-0000-0000-000078020000}"/>
    <cellStyle name="Notiz 4 2 2 2" xfId="641" xr:uid="{00000000-0005-0000-0000-000079020000}"/>
    <cellStyle name="Notiz 4 2 2 3" xfId="642" xr:uid="{00000000-0005-0000-0000-00007A020000}"/>
    <cellStyle name="Notiz 4 2 2 4" xfId="643" xr:uid="{00000000-0005-0000-0000-00007B020000}"/>
    <cellStyle name="Notiz 4 2 3" xfId="644" xr:uid="{00000000-0005-0000-0000-00007C020000}"/>
    <cellStyle name="Notiz 4 2 4" xfId="645" xr:uid="{00000000-0005-0000-0000-00007D020000}"/>
    <cellStyle name="Notiz 4 2 5" xfId="646" xr:uid="{00000000-0005-0000-0000-00007E020000}"/>
    <cellStyle name="Notiz 4 3" xfId="647" xr:uid="{00000000-0005-0000-0000-00007F020000}"/>
    <cellStyle name="Notiz 4 3 2" xfId="648" xr:uid="{00000000-0005-0000-0000-000080020000}"/>
    <cellStyle name="Notiz 4 3 3" xfId="649" xr:uid="{00000000-0005-0000-0000-000081020000}"/>
    <cellStyle name="Notiz 4 3 4" xfId="650" xr:uid="{00000000-0005-0000-0000-000082020000}"/>
    <cellStyle name="Notiz 4 4" xfId="651" xr:uid="{00000000-0005-0000-0000-000083020000}"/>
    <cellStyle name="Notiz 4 5" xfId="652" xr:uid="{00000000-0005-0000-0000-000084020000}"/>
    <cellStyle name="Notiz 4 6" xfId="653" xr:uid="{00000000-0005-0000-0000-000085020000}"/>
    <cellStyle name="Notiz 5" xfId="654" xr:uid="{00000000-0005-0000-0000-000086020000}"/>
    <cellStyle name="Notiz 5 2" xfId="655" xr:uid="{00000000-0005-0000-0000-000087020000}"/>
    <cellStyle name="Notiz 5 2 2" xfId="656" xr:uid="{00000000-0005-0000-0000-000088020000}"/>
    <cellStyle name="Notiz 5 2 2 2" xfId="657" xr:uid="{00000000-0005-0000-0000-000089020000}"/>
    <cellStyle name="Notiz 5 2 2 3" xfId="658" xr:uid="{00000000-0005-0000-0000-00008A020000}"/>
    <cellStyle name="Notiz 5 2 2 4" xfId="659" xr:uid="{00000000-0005-0000-0000-00008B020000}"/>
    <cellStyle name="Notiz 5 2 3" xfId="660" xr:uid="{00000000-0005-0000-0000-00008C020000}"/>
    <cellStyle name="Notiz 5 2 4" xfId="661" xr:uid="{00000000-0005-0000-0000-00008D020000}"/>
    <cellStyle name="Notiz 5 2 5" xfId="662" xr:uid="{00000000-0005-0000-0000-00008E020000}"/>
    <cellStyle name="Notiz 5 3" xfId="663" xr:uid="{00000000-0005-0000-0000-00008F020000}"/>
    <cellStyle name="Notiz 5 3 2" xfId="664" xr:uid="{00000000-0005-0000-0000-000090020000}"/>
    <cellStyle name="Notiz 5 3 3" xfId="665" xr:uid="{00000000-0005-0000-0000-000091020000}"/>
    <cellStyle name="Notiz 5 3 4" xfId="666" xr:uid="{00000000-0005-0000-0000-000092020000}"/>
    <cellStyle name="Notiz 5 4" xfId="667" xr:uid="{00000000-0005-0000-0000-000093020000}"/>
    <cellStyle name="Notiz 5 5" xfId="668" xr:uid="{00000000-0005-0000-0000-000094020000}"/>
    <cellStyle name="Notiz 5 6" xfId="669" xr:uid="{00000000-0005-0000-0000-000095020000}"/>
    <cellStyle name="Notiz 6" xfId="670" xr:uid="{00000000-0005-0000-0000-000096020000}"/>
    <cellStyle name="Notiz 6 2" xfId="671" xr:uid="{00000000-0005-0000-0000-000097020000}"/>
    <cellStyle name="Notiz 6 2 2" xfId="672" xr:uid="{00000000-0005-0000-0000-000098020000}"/>
    <cellStyle name="Notiz 6 2 3" xfId="673" xr:uid="{00000000-0005-0000-0000-000099020000}"/>
    <cellStyle name="Notiz 6 2 4" xfId="674" xr:uid="{00000000-0005-0000-0000-00009A020000}"/>
    <cellStyle name="Notiz 6 3" xfId="675" xr:uid="{00000000-0005-0000-0000-00009B020000}"/>
    <cellStyle name="Notiz 6 4" xfId="676" xr:uid="{00000000-0005-0000-0000-00009C020000}"/>
    <cellStyle name="Notiz 6 5" xfId="677" xr:uid="{00000000-0005-0000-0000-00009D020000}"/>
    <cellStyle name="Notiz 7" xfId="678" xr:uid="{00000000-0005-0000-0000-00009E020000}"/>
    <cellStyle name="Notiz 7 2" xfId="679" xr:uid="{00000000-0005-0000-0000-00009F020000}"/>
    <cellStyle name="Notiz 7 3" xfId="680" xr:uid="{00000000-0005-0000-0000-0000A0020000}"/>
    <cellStyle name="Notiz 7 4" xfId="681" xr:uid="{00000000-0005-0000-0000-0000A1020000}"/>
    <cellStyle name="Notiz 8" xfId="682" xr:uid="{00000000-0005-0000-0000-0000A2020000}"/>
    <cellStyle name="Notiz 9" xfId="683" xr:uid="{00000000-0005-0000-0000-0000A3020000}"/>
    <cellStyle name="Output 2" xfId="684" xr:uid="{00000000-0005-0000-0000-0000A4020000}"/>
    <cellStyle name="Percent" xfId="7" builtinId="5"/>
    <cellStyle name="Percent 2" xfId="1030" xr:uid="{00000000-0005-0000-0000-0000A5020000}"/>
    <cellStyle name="Prozent 10" xfId="685" xr:uid="{00000000-0005-0000-0000-0000A7020000}"/>
    <cellStyle name="Prozent 10 2" xfId="686" xr:uid="{00000000-0005-0000-0000-0000A8020000}"/>
    <cellStyle name="Prozent 10 3" xfId="687" xr:uid="{00000000-0005-0000-0000-0000A9020000}"/>
    <cellStyle name="Prozent 10 3 2" xfId="688" xr:uid="{00000000-0005-0000-0000-0000AA020000}"/>
    <cellStyle name="Prozent 10 4" xfId="689" xr:uid="{00000000-0005-0000-0000-0000AB020000}"/>
    <cellStyle name="Prozent 11" xfId="690" xr:uid="{00000000-0005-0000-0000-0000AC020000}"/>
    <cellStyle name="Prozent 12" xfId="691" xr:uid="{00000000-0005-0000-0000-0000AD020000}"/>
    <cellStyle name="Prozent 13" xfId="692" xr:uid="{00000000-0005-0000-0000-0000AE020000}"/>
    <cellStyle name="Prozent 2" xfId="693" xr:uid="{00000000-0005-0000-0000-0000AF020000}"/>
    <cellStyle name="Prozent 3" xfId="694" xr:uid="{00000000-0005-0000-0000-0000B0020000}"/>
    <cellStyle name="Prozent 3 2" xfId="695" xr:uid="{00000000-0005-0000-0000-0000B1020000}"/>
    <cellStyle name="Prozent 3 2 2" xfId="2" xr:uid="{00000000-0005-0000-0000-0000B2020000}"/>
    <cellStyle name="Prozent 3 2 2 2" xfId="696" xr:uid="{00000000-0005-0000-0000-0000B3020000}"/>
    <cellStyle name="Prozent 3 2 2 2 2" xfId="697" xr:uid="{00000000-0005-0000-0000-0000B4020000}"/>
    <cellStyle name="Prozent 3 2 2 2 2 2" xfId="698" xr:uid="{00000000-0005-0000-0000-0000B5020000}"/>
    <cellStyle name="Prozent 3 2 2 2 2 3" xfId="699" xr:uid="{00000000-0005-0000-0000-0000B6020000}"/>
    <cellStyle name="Prozent 3 2 2 2 2 4" xfId="700" xr:uid="{00000000-0005-0000-0000-0000B7020000}"/>
    <cellStyle name="Prozent 3 2 2 2 3" xfId="701" xr:uid="{00000000-0005-0000-0000-0000B8020000}"/>
    <cellStyle name="Prozent 3 2 2 2 4" xfId="702" xr:uid="{00000000-0005-0000-0000-0000B9020000}"/>
    <cellStyle name="Prozent 3 2 2 2 5" xfId="703" xr:uid="{00000000-0005-0000-0000-0000BA020000}"/>
    <cellStyle name="Prozent 3 2 2 3" xfId="704" xr:uid="{00000000-0005-0000-0000-0000BB020000}"/>
    <cellStyle name="Prozent 3 2 2 3 2" xfId="705" xr:uid="{00000000-0005-0000-0000-0000BC020000}"/>
    <cellStyle name="Prozent 3 2 2 3 3" xfId="706" xr:uid="{00000000-0005-0000-0000-0000BD020000}"/>
    <cellStyle name="Prozent 3 2 2 3 4" xfId="707" xr:uid="{00000000-0005-0000-0000-0000BE020000}"/>
    <cellStyle name="Prozent 3 2 2 4" xfId="708" xr:uid="{00000000-0005-0000-0000-0000BF020000}"/>
    <cellStyle name="Prozent 3 2 2 5" xfId="709" xr:uid="{00000000-0005-0000-0000-0000C0020000}"/>
    <cellStyle name="Prozent 3 2 2 6" xfId="710" xr:uid="{00000000-0005-0000-0000-0000C1020000}"/>
    <cellStyle name="Prozent 3 2 3" xfId="711" xr:uid="{00000000-0005-0000-0000-0000C2020000}"/>
    <cellStyle name="Prozent 3 2 3 2" xfId="712" xr:uid="{00000000-0005-0000-0000-0000C3020000}"/>
    <cellStyle name="Prozent 3 2 3 2 2" xfId="713" xr:uid="{00000000-0005-0000-0000-0000C4020000}"/>
    <cellStyle name="Prozent 3 2 3 2 3" xfId="714" xr:uid="{00000000-0005-0000-0000-0000C5020000}"/>
    <cellStyle name="Prozent 3 2 3 2 4" xfId="715" xr:uid="{00000000-0005-0000-0000-0000C6020000}"/>
    <cellStyle name="Prozent 3 2 3 3" xfId="716" xr:uid="{00000000-0005-0000-0000-0000C7020000}"/>
    <cellStyle name="Prozent 3 2 3 4" xfId="717" xr:uid="{00000000-0005-0000-0000-0000C8020000}"/>
    <cellStyle name="Prozent 3 2 3 5" xfId="718" xr:uid="{00000000-0005-0000-0000-0000C9020000}"/>
    <cellStyle name="Prozent 3 2 4" xfId="719" xr:uid="{00000000-0005-0000-0000-0000CA020000}"/>
    <cellStyle name="Prozent 3 2 4 2" xfId="720" xr:uid="{00000000-0005-0000-0000-0000CB020000}"/>
    <cellStyle name="Prozent 3 2 4 3" xfId="721" xr:uid="{00000000-0005-0000-0000-0000CC020000}"/>
    <cellStyle name="Prozent 3 2 4 4" xfId="722" xr:uid="{00000000-0005-0000-0000-0000CD020000}"/>
    <cellStyle name="Prozent 3 2 4 5" xfId="723" xr:uid="{00000000-0005-0000-0000-0000CE020000}"/>
    <cellStyle name="Prozent 3 2 5" xfId="724" xr:uid="{00000000-0005-0000-0000-0000CF020000}"/>
    <cellStyle name="Prozent 3 3" xfId="725" xr:uid="{00000000-0005-0000-0000-0000D0020000}"/>
    <cellStyle name="Prozent 3 3 2" xfId="726" xr:uid="{00000000-0005-0000-0000-0000D1020000}"/>
    <cellStyle name="Prozent 3 3 2 2" xfId="727" xr:uid="{00000000-0005-0000-0000-0000D2020000}"/>
    <cellStyle name="Prozent 3 3 2 2 2" xfId="728" xr:uid="{00000000-0005-0000-0000-0000D3020000}"/>
    <cellStyle name="Prozent 3 3 2 2 3" xfId="729" xr:uid="{00000000-0005-0000-0000-0000D4020000}"/>
    <cellStyle name="Prozent 3 3 2 2 4" xfId="730" xr:uid="{00000000-0005-0000-0000-0000D5020000}"/>
    <cellStyle name="Prozent 3 3 2 3" xfId="731" xr:uid="{00000000-0005-0000-0000-0000D6020000}"/>
    <cellStyle name="Prozent 3 3 2 4" xfId="732" xr:uid="{00000000-0005-0000-0000-0000D7020000}"/>
    <cellStyle name="Prozent 3 3 2 5" xfId="733" xr:uid="{00000000-0005-0000-0000-0000D8020000}"/>
    <cellStyle name="Prozent 3 3 3" xfId="734" xr:uid="{00000000-0005-0000-0000-0000D9020000}"/>
    <cellStyle name="Prozent 3 3 3 2" xfId="735" xr:uid="{00000000-0005-0000-0000-0000DA020000}"/>
    <cellStyle name="Prozent 3 3 3 3" xfId="736" xr:uid="{00000000-0005-0000-0000-0000DB020000}"/>
    <cellStyle name="Prozent 3 3 3 4" xfId="737" xr:uid="{00000000-0005-0000-0000-0000DC020000}"/>
    <cellStyle name="Prozent 3 3 4" xfId="738" xr:uid="{00000000-0005-0000-0000-0000DD020000}"/>
    <cellStyle name="Prozent 3 3 5" xfId="739" xr:uid="{00000000-0005-0000-0000-0000DE020000}"/>
    <cellStyle name="Prozent 3 3 6" xfId="740" xr:uid="{00000000-0005-0000-0000-0000DF020000}"/>
    <cellStyle name="Prozent 3 4" xfId="741" xr:uid="{00000000-0005-0000-0000-0000E0020000}"/>
    <cellStyle name="Prozent 3 4 2" xfId="742" xr:uid="{00000000-0005-0000-0000-0000E1020000}"/>
    <cellStyle name="Prozent 3 4 2 2" xfId="743" xr:uid="{00000000-0005-0000-0000-0000E2020000}"/>
    <cellStyle name="Prozent 3 4 2 3" xfId="744" xr:uid="{00000000-0005-0000-0000-0000E3020000}"/>
    <cellStyle name="Prozent 3 4 2 4" xfId="745" xr:uid="{00000000-0005-0000-0000-0000E4020000}"/>
    <cellStyle name="Prozent 3 4 3" xfId="746" xr:uid="{00000000-0005-0000-0000-0000E5020000}"/>
    <cellStyle name="Prozent 3 4 4" xfId="747" xr:uid="{00000000-0005-0000-0000-0000E6020000}"/>
    <cellStyle name="Prozent 3 4 5" xfId="748" xr:uid="{00000000-0005-0000-0000-0000E7020000}"/>
    <cellStyle name="Prozent 3 5" xfId="749" xr:uid="{00000000-0005-0000-0000-0000E8020000}"/>
    <cellStyle name="Prozent 3 5 2" xfId="750" xr:uid="{00000000-0005-0000-0000-0000E9020000}"/>
    <cellStyle name="Prozent 3 5 3" xfId="751" xr:uid="{00000000-0005-0000-0000-0000EA020000}"/>
    <cellStyle name="Prozent 3 5 4" xfId="752" xr:uid="{00000000-0005-0000-0000-0000EB020000}"/>
    <cellStyle name="Prozent 3 6" xfId="753" xr:uid="{00000000-0005-0000-0000-0000EC020000}"/>
    <cellStyle name="Prozent 3 7" xfId="754" xr:uid="{00000000-0005-0000-0000-0000ED020000}"/>
    <cellStyle name="Prozent 3 8" xfId="755" xr:uid="{00000000-0005-0000-0000-0000EE020000}"/>
    <cellStyle name="Prozent 4" xfId="756" xr:uid="{00000000-0005-0000-0000-0000EF020000}"/>
    <cellStyle name="Prozent 4 2" xfId="757" xr:uid="{00000000-0005-0000-0000-0000F0020000}"/>
    <cellStyle name="Prozent 4 2 2" xfId="3" xr:uid="{00000000-0005-0000-0000-0000F1020000}"/>
    <cellStyle name="Prozent 4 2 2 2" xfId="758" xr:uid="{00000000-0005-0000-0000-0000F2020000}"/>
    <cellStyle name="Prozent 4 2 2 2 2" xfId="759" xr:uid="{00000000-0005-0000-0000-0000F3020000}"/>
    <cellStyle name="Prozent 4 2 2 2 2 2" xfId="760" xr:uid="{00000000-0005-0000-0000-0000F4020000}"/>
    <cellStyle name="Prozent 4 2 2 2 2 3" xfId="761" xr:uid="{00000000-0005-0000-0000-0000F5020000}"/>
    <cellStyle name="Prozent 4 2 2 2 2 4" xfId="762" xr:uid="{00000000-0005-0000-0000-0000F6020000}"/>
    <cellStyle name="Prozent 4 2 2 2 3" xfId="763" xr:uid="{00000000-0005-0000-0000-0000F7020000}"/>
    <cellStyle name="Prozent 4 2 2 2 4" xfId="764" xr:uid="{00000000-0005-0000-0000-0000F8020000}"/>
    <cellStyle name="Prozent 4 2 2 2 5" xfId="765" xr:uid="{00000000-0005-0000-0000-0000F9020000}"/>
    <cellStyle name="Prozent 4 2 2 3" xfId="766" xr:uid="{00000000-0005-0000-0000-0000FA020000}"/>
    <cellStyle name="Prozent 4 2 2 3 2" xfId="767" xr:uid="{00000000-0005-0000-0000-0000FB020000}"/>
    <cellStyle name="Prozent 4 2 2 3 3" xfId="768" xr:uid="{00000000-0005-0000-0000-0000FC020000}"/>
    <cellStyle name="Prozent 4 2 2 3 4" xfId="769" xr:uid="{00000000-0005-0000-0000-0000FD020000}"/>
    <cellStyle name="Prozent 4 2 2 4" xfId="770" xr:uid="{00000000-0005-0000-0000-0000FE020000}"/>
    <cellStyle name="Prozent 4 2 2 5" xfId="771" xr:uid="{00000000-0005-0000-0000-0000FF020000}"/>
    <cellStyle name="Prozent 4 2 2 6" xfId="772" xr:uid="{00000000-0005-0000-0000-000000030000}"/>
    <cellStyle name="Prozent 4 2 3" xfId="773" xr:uid="{00000000-0005-0000-0000-000001030000}"/>
    <cellStyle name="Prozent 4 2 3 2" xfId="774" xr:uid="{00000000-0005-0000-0000-000002030000}"/>
    <cellStyle name="Prozent 4 2 3 2 2" xfId="775" xr:uid="{00000000-0005-0000-0000-000003030000}"/>
    <cellStyle name="Prozent 4 2 3 2 3" xfId="776" xr:uid="{00000000-0005-0000-0000-000004030000}"/>
    <cellStyle name="Prozent 4 2 3 2 4" xfId="777" xr:uid="{00000000-0005-0000-0000-000005030000}"/>
    <cellStyle name="Prozent 4 2 3 3" xfId="778" xr:uid="{00000000-0005-0000-0000-000006030000}"/>
    <cellStyle name="Prozent 4 2 3 4" xfId="779" xr:uid="{00000000-0005-0000-0000-000007030000}"/>
    <cellStyle name="Prozent 4 2 3 5" xfId="780" xr:uid="{00000000-0005-0000-0000-000008030000}"/>
    <cellStyle name="Prozent 4 2 4" xfId="781" xr:uid="{00000000-0005-0000-0000-000009030000}"/>
    <cellStyle name="Prozent 4 2 4 2" xfId="782" xr:uid="{00000000-0005-0000-0000-00000A030000}"/>
    <cellStyle name="Prozent 4 2 4 3" xfId="783" xr:uid="{00000000-0005-0000-0000-00000B030000}"/>
    <cellStyle name="Prozent 4 2 4 4" xfId="784" xr:uid="{00000000-0005-0000-0000-00000C030000}"/>
    <cellStyle name="Prozent 4 2 5" xfId="785" xr:uid="{00000000-0005-0000-0000-00000D030000}"/>
    <cellStyle name="Prozent 4 2 6" xfId="786" xr:uid="{00000000-0005-0000-0000-00000E030000}"/>
    <cellStyle name="Prozent 4 2 7" xfId="787" xr:uid="{00000000-0005-0000-0000-00000F030000}"/>
    <cellStyle name="Prozent 4 3" xfId="788" xr:uid="{00000000-0005-0000-0000-000010030000}"/>
    <cellStyle name="Prozent 4 3 2" xfId="789" xr:uid="{00000000-0005-0000-0000-000011030000}"/>
    <cellStyle name="Prozent 4 3 2 2" xfId="790" xr:uid="{00000000-0005-0000-0000-000012030000}"/>
    <cellStyle name="Prozent 4 3 2 2 2" xfId="791" xr:uid="{00000000-0005-0000-0000-000013030000}"/>
    <cellStyle name="Prozent 4 3 2 2 3" xfId="792" xr:uid="{00000000-0005-0000-0000-000014030000}"/>
    <cellStyle name="Prozent 4 3 2 2 4" xfId="793" xr:uid="{00000000-0005-0000-0000-000015030000}"/>
    <cellStyle name="Prozent 4 3 2 3" xfId="794" xr:uid="{00000000-0005-0000-0000-000016030000}"/>
    <cellStyle name="Prozent 4 3 2 4" xfId="795" xr:uid="{00000000-0005-0000-0000-000017030000}"/>
    <cellStyle name="Prozent 4 3 2 5" xfId="796" xr:uid="{00000000-0005-0000-0000-000018030000}"/>
    <cellStyle name="Prozent 4 3 3" xfId="797" xr:uid="{00000000-0005-0000-0000-000019030000}"/>
    <cellStyle name="Prozent 4 3 3 2" xfId="798" xr:uid="{00000000-0005-0000-0000-00001A030000}"/>
    <cellStyle name="Prozent 4 3 3 2 2" xfId="799" xr:uid="{00000000-0005-0000-0000-00001B030000}"/>
    <cellStyle name="Prozent 4 3 3 2 3" xfId="800" xr:uid="{00000000-0005-0000-0000-00001C030000}"/>
    <cellStyle name="Prozent 4 3 3 2 4" xfId="801" xr:uid="{00000000-0005-0000-0000-00001D030000}"/>
    <cellStyle name="Prozent 4 3 3 3" xfId="802" xr:uid="{00000000-0005-0000-0000-00001E030000}"/>
    <cellStyle name="Prozent 4 3 3 4" xfId="803" xr:uid="{00000000-0005-0000-0000-00001F030000}"/>
    <cellStyle name="Prozent 4 3 3 5" xfId="804" xr:uid="{00000000-0005-0000-0000-000020030000}"/>
    <cellStyle name="Prozent 4 3 4" xfId="805" xr:uid="{00000000-0005-0000-0000-000021030000}"/>
    <cellStyle name="Prozent 4 3 4 2" xfId="806" xr:uid="{00000000-0005-0000-0000-000022030000}"/>
    <cellStyle name="Prozent 4 3 4 3" xfId="807" xr:uid="{00000000-0005-0000-0000-000023030000}"/>
    <cellStyle name="Prozent 4 3 4 4" xfId="808" xr:uid="{00000000-0005-0000-0000-000024030000}"/>
    <cellStyle name="Prozent 4 3 5" xfId="809" xr:uid="{00000000-0005-0000-0000-000025030000}"/>
    <cellStyle name="Prozent 4 4" xfId="810" xr:uid="{00000000-0005-0000-0000-000026030000}"/>
    <cellStyle name="Prozent 4 4 2" xfId="811" xr:uid="{00000000-0005-0000-0000-000027030000}"/>
    <cellStyle name="Prozent 4 4 2 2" xfId="812" xr:uid="{00000000-0005-0000-0000-000028030000}"/>
    <cellStyle name="Prozent 4 4 2 3" xfId="813" xr:uid="{00000000-0005-0000-0000-000029030000}"/>
    <cellStyle name="Prozent 4 4 2 4" xfId="814" xr:uid="{00000000-0005-0000-0000-00002A030000}"/>
    <cellStyle name="Prozent 4 4 3" xfId="815" xr:uid="{00000000-0005-0000-0000-00002B030000}"/>
    <cellStyle name="Prozent 4 4 4" xfId="816" xr:uid="{00000000-0005-0000-0000-00002C030000}"/>
    <cellStyle name="Prozent 4 4 5" xfId="817" xr:uid="{00000000-0005-0000-0000-00002D030000}"/>
    <cellStyle name="Prozent 4 5" xfId="818" xr:uid="{00000000-0005-0000-0000-00002E030000}"/>
    <cellStyle name="Prozent 4 5 2" xfId="819" xr:uid="{00000000-0005-0000-0000-00002F030000}"/>
    <cellStyle name="Prozent 4 5 3" xfId="820" xr:uid="{00000000-0005-0000-0000-000030030000}"/>
    <cellStyle name="Prozent 4 5 4" xfId="821" xr:uid="{00000000-0005-0000-0000-000031030000}"/>
    <cellStyle name="Prozent 4 6" xfId="822" xr:uid="{00000000-0005-0000-0000-000032030000}"/>
    <cellStyle name="Prozent 4 7" xfId="823" xr:uid="{00000000-0005-0000-0000-000033030000}"/>
    <cellStyle name="Prozent 4 8" xfId="824" xr:uid="{00000000-0005-0000-0000-000034030000}"/>
    <cellStyle name="Prozent 5" xfId="825" xr:uid="{00000000-0005-0000-0000-000035030000}"/>
    <cellStyle name="Prozent 5 2" xfId="826" xr:uid="{00000000-0005-0000-0000-000036030000}"/>
    <cellStyle name="Prozent 5 2 2" xfId="827" xr:uid="{00000000-0005-0000-0000-000037030000}"/>
    <cellStyle name="Prozent 5 2 2 2" xfId="828" xr:uid="{00000000-0005-0000-0000-000038030000}"/>
    <cellStyle name="Prozent 5 2 2 2 2" xfId="829" xr:uid="{00000000-0005-0000-0000-000039030000}"/>
    <cellStyle name="Prozent 5 2 2 2 3" xfId="830" xr:uid="{00000000-0005-0000-0000-00003A030000}"/>
    <cellStyle name="Prozent 5 2 2 2 4" xfId="831" xr:uid="{00000000-0005-0000-0000-00003B030000}"/>
    <cellStyle name="Prozent 5 2 2 3" xfId="832" xr:uid="{00000000-0005-0000-0000-00003C030000}"/>
    <cellStyle name="Prozent 5 2 2 4" xfId="833" xr:uid="{00000000-0005-0000-0000-00003D030000}"/>
    <cellStyle name="Prozent 5 2 2 5" xfId="834" xr:uid="{00000000-0005-0000-0000-00003E030000}"/>
    <cellStyle name="Prozent 5 2 3" xfId="835" xr:uid="{00000000-0005-0000-0000-00003F030000}"/>
    <cellStyle name="Prozent 5 2 3 2" xfId="836" xr:uid="{00000000-0005-0000-0000-000040030000}"/>
    <cellStyle name="Prozent 5 2 3 3" xfId="837" xr:uid="{00000000-0005-0000-0000-000041030000}"/>
    <cellStyle name="Prozent 5 2 3 4" xfId="838" xr:uid="{00000000-0005-0000-0000-000042030000}"/>
    <cellStyle name="Prozent 5 2 4" xfId="839" xr:uid="{00000000-0005-0000-0000-000043030000}"/>
    <cellStyle name="Prozent 5 2 5" xfId="840" xr:uid="{00000000-0005-0000-0000-000044030000}"/>
    <cellStyle name="Prozent 5 2 6" xfId="841" xr:uid="{00000000-0005-0000-0000-000045030000}"/>
    <cellStyle name="Prozent 5 3" xfId="842" xr:uid="{00000000-0005-0000-0000-000046030000}"/>
    <cellStyle name="Prozent 5 3 2" xfId="843" xr:uid="{00000000-0005-0000-0000-000047030000}"/>
    <cellStyle name="Prozent 5 3 2 2" xfId="844" xr:uid="{00000000-0005-0000-0000-000048030000}"/>
    <cellStyle name="Prozent 5 3 2 3" xfId="845" xr:uid="{00000000-0005-0000-0000-000049030000}"/>
    <cellStyle name="Prozent 5 3 2 4" xfId="846" xr:uid="{00000000-0005-0000-0000-00004A030000}"/>
    <cellStyle name="Prozent 5 3 3" xfId="847" xr:uid="{00000000-0005-0000-0000-00004B030000}"/>
    <cellStyle name="Prozent 5 3 4" xfId="848" xr:uid="{00000000-0005-0000-0000-00004C030000}"/>
    <cellStyle name="Prozent 5 3 5" xfId="849" xr:uid="{00000000-0005-0000-0000-00004D030000}"/>
    <cellStyle name="Prozent 5 4" xfId="850" xr:uid="{00000000-0005-0000-0000-00004E030000}"/>
    <cellStyle name="Prozent 5 4 2" xfId="851" xr:uid="{00000000-0005-0000-0000-00004F030000}"/>
    <cellStyle name="Prozent 5 4 3" xfId="852" xr:uid="{00000000-0005-0000-0000-000050030000}"/>
    <cellStyle name="Prozent 5 4 3 2" xfId="853" xr:uid="{00000000-0005-0000-0000-000051030000}"/>
    <cellStyle name="Prozent 5 4 3 3" xfId="854" xr:uid="{00000000-0005-0000-0000-000052030000}"/>
    <cellStyle name="Prozent 5 4 4" xfId="855" xr:uid="{00000000-0005-0000-0000-000053030000}"/>
    <cellStyle name="Prozent 5 4 4 2" xfId="856" xr:uid="{00000000-0005-0000-0000-000054030000}"/>
    <cellStyle name="Prozent 5 4 5" xfId="857" xr:uid="{00000000-0005-0000-0000-000055030000}"/>
    <cellStyle name="Prozent 5 5" xfId="858" xr:uid="{00000000-0005-0000-0000-000056030000}"/>
    <cellStyle name="Prozent 5 5 2" xfId="859" xr:uid="{00000000-0005-0000-0000-000057030000}"/>
    <cellStyle name="Prozent 5 5 3" xfId="860" xr:uid="{00000000-0005-0000-0000-000058030000}"/>
    <cellStyle name="Prozent 5 5 4" xfId="861" xr:uid="{00000000-0005-0000-0000-000059030000}"/>
    <cellStyle name="Prozent 5 6" xfId="862" xr:uid="{00000000-0005-0000-0000-00005A030000}"/>
    <cellStyle name="Prozent 6" xfId="863" xr:uid="{00000000-0005-0000-0000-00005B030000}"/>
    <cellStyle name="Prozent 6 2" xfId="864" xr:uid="{00000000-0005-0000-0000-00005C030000}"/>
    <cellStyle name="Prozent 6 2 2" xfId="865" xr:uid="{00000000-0005-0000-0000-00005D030000}"/>
    <cellStyle name="Prozent 6 2 2 2" xfId="866" xr:uid="{00000000-0005-0000-0000-00005E030000}"/>
    <cellStyle name="Prozent 6 2 2 3" xfId="867" xr:uid="{00000000-0005-0000-0000-00005F030000}"/>
    <cellStyle name="Prozent 6 2 2 4" xfId="868" xr:uid="{00000000-0005-0000-0000-000060030000}"/>
    <cellStyle name="Prozent 6 2 3" xfId="869" xr:uid="{00000000-0005-0000-0000-000061030000}"/>
    <cellStyle name="Prozent 6 2 4" xfId="870" xr:uid="{00000000-0005-0000-0000-000062030000}"/>
    <cellStyle name="Prozent 6 2 5" xfId="871" xr:uid="{00000000-0005-0000-0000-000063030000}"/>
    <cellStyle name="Prozent 6 3" xfId="872" xr:uid="{00000000-0005-0000-0000-000064030000}"/>
    <cellStyle name="Prozent 6 3 2" xfId="873" xr:uid="{00000000-0005-0000-0000-000065030000}"/>
    <cellStyle name="Prozent 6 3 3" xfId="874" xr:uid="{00000000-0005-0000-0000-000066030000}"/>
    <cellStyle name="Prozent 6 3 4" xfId="875" xr:uid="{00000000-0005-0000-0000-000067030000}"/>
    <cellStyle name="Prozent 6 4" xfId="876" xr:uid="{00000000-0005-0000-0000-000068030000}"/>
    <cellStyle name="Prozent 6 5" xfId="877" xr:uid="{00000000-0005-0000-0000-000069030000}"/>
    <cellStyle name="Prozent 6 6" xfId="878" xr:uid="{00000000-0005-0000-0000-00006A030000}"/>
    <cellStyle name="Prozent 7" xfId="879" xr:uid="{00000000-0005-0000-0000-00006B030000}"/>
    <cellStyle name="Prozent 7 2" xfId="880" xr:uid="{00000000-0005-0000-0000-00006C030000}"/>
    <cellStyle name="Prozent 7 2 2" xfId="881" xr:uid="{00000000-0005-0000-0000-00006D030000}"/>
    <cellStyle name="Prozent 7 2 2 2" xfId="882" xr:uid="{00000000-0005-0000-0000-00006E030000}"/>
    <cellStyle name="Prozent 7 2 2 3" xfId="883" xr:uid="{00000000-0005-0000-0000-00006F030000}"/>
    <cellStyle name="Prozent 7 2 2 4" xfId="884" xr:uid="{00000000-0005-0000-0000-000070030000}"/>
    <cellStyle name="Prozent 7 2 3" xfId="885" xr:uid="{00000000-0005-0000-0000-000071030000}"/>
    <cellStyle name="Prozent 7 2 4" xfId="886" xr:uid="{00000000-0005-0000-0000-000072030000}"/>
    <cellStyle name="Prozent 7 2 5" xfId="887" xr:uid="{00000000-0005-0000-0000-000073030000}"/>
    <cellStyle name="Prozent 7 3" xfId="888" xr:uid="{00000000-0005-0000-0000-000074030000}"/>
    <cellStyle name="Prozent 7 3 2" xfId="889" xr:uid="{00000000-0005-0000-0000-000075030000}"/>
    <cellStyle name="Prozent 7 3 3" xfId="890" xr:uid="{00000000-0005-0000-0000-000076030000}"/>
    <cellStyle name="Prozent 7 3 4" xfId="891" xr:uid="{00000000-0005-0000-0000-000077030000}"/>
    <cellStyle name="Prozent 7 4" xfId="892" xr:uid="{00000000-0005-0000-0000-000078030000}"/>
    <cellStyle name="Prozent 7 5" xfId="893" xr:uid="{00000000-0005-0000-0000-000079030000}"/>
    <cellStyle name="Prozent 7 6" xfId="894" xr:uid="{00000000-0005-0000-0000-00007A030000}"/>
    <cellStyle name="Prozent 8" xfId="895" xr:uid="{00000000-0005-0000-0000-00007B030000}"/>
    <cellStyle name="Prozent 8 2" xfId="896" xr:uid="{00000000-0005-0000-0000-00007C030000}"/>
    <cellStyle name="Prozent 8 2 2" xfId="897" xr:uid="{00000000-0005-0000-0000-00007D030000}"/>
    <cellStyle name="Prozent 8 2 3" xfId="898" xr:uid="{00000000-0005-0000-0000-00007E030000}"/>
    <cellStyle name="Prozent 8 2 4" xfId="899" xr:uid="{00000000-0005-0000-0000-00007F030000}"/>
    <cellStyle name="Prozent 8 3" xfId="900" xr:uid="{00000000-0005-0000-0000-000080030000}"/>
    <cellStyle name="Prozent 8 3 2" xfId="901" xr:uid="{00000000-0005-0000-0000-000081030000}"/>
    <cellStyle name="Prozent 8 3 2 2" xfId="902" xr:uid="{00000000-0005-0000-0000-000082030000}"/>
    <cellStyle name="Prozent 8 3 2 2 2" xfId="903" xr:uid="{00000000-0005-0000-0000-000083030000}"/>
    <cellStyle name="Prozent 8 3 2 3" xfId="904" xr:uid="{00000000-0005-0000-0000-000084030000}"/>
    <cellStyle name="Prozent 8 3 2 4" xfId="905" xr:uid="{00000000-0005-0000-0000-000085030000}"/>
    <cellStyle name="Prozent 8 3 2 5" xfId="906" xr:uid="{00000000-0005-0000-0000-000086030000}"/>
    <cellStyle name="Prozent 8 3 3" xfId="907" xr:uid="{00000000-0005-0000-0000-000087030000}"/>
    <cellStyle name="Prozent 8 3 3 2" xfId="908" xr:uid="{00000000-0005-0000-0000-000088030000}"/>
    <cellStyle name="Prozent 8 3 3 3" xfId="909" xr:uid="{00000000-0005-0000-0000-000089030000}"/>
    <cellStyle name="Prozent 8 3 4" xfId="910" xr:uid="{00000000-0005-0000-0000-00008A030000}"/>
    <cellStyle name="Prozent 8 3 5" xfId="911" xr:uid="{00000000-0005-0000-0000-00008B030000}"/>
    <cellStyle name="Prozent 8 3 6" xfId="912" xr:uid="{00000000-0005-0000-0000-00008C030000}"/>
    <cellStyle name="Prozent 9" xfId="913" xr:uid="{00000000-0005-0000-0000-00008D030000}"/>
    <cellStyle name="Prozent 9 2" xfId="914" xr:uid="{00000000-0005-0000-0000-00008E030000}"/>
    <cellStyle name="Prozent 9 3" xfId="915" xr:uid="{00000000-0005-0000-0000-00008F030000}"/>
    <cellStyle name="Prozent 9 4" xfId="916" xr:uid="{00000000-0005-0000-0000-000090030000}"/>
    <cellStyle name="Schlecht 2" xfId="917" xr:uid="{00000000-0005-0000-0000-000091030000}"/>
    <cellStyle name="Schlecht 3" xfId="918" xr:uid="{00000000-0005-0000-0000-000092030000}"/>
    <cellStyle name="Standard 2" xfId="1" xr:uid="{00000000-0005-0000-0000-000094030000}"/>
    <cellStyle name="Standard 2 2" xfId="919" xr:uid="{00000000-0005-0000-0000-000095030000}"/>
    <cellStyle name="Standard 2 2 2" xfId="920" xr:uid="{00000000-0005-0000-0000-000096030000}"/>
    <cellStyle name="Standard 2 2 3" xfId="921" xr:uid="{00000000-0005-0000-0000-000097030000}"/>
    <cellStyle name="Standard 2 3" xfId="922" xr:uid="{00000000-0005-0000-0000-000098030000}"/>
    <cellStyle name="Standard 2 4" xfId="923" xr:uid="{00000000-0005-0000-0000-000099030000}"/>
    <cellStyle name="Standard 2 5" xfId="924" xr:uid="{00000000-0005-0000-0000-00009A030000}"/>
    <cellStyle name="Standard 2 6" xfId="925" xr:uid="{00000000-0005-0000-0000-00009B030000}"/>
    <cellStyle name="Standard 3" xfId="926" xr:uid="{00000000-0005-0000-0000-00009C030000}"/>
    <cellStyle name="Standard 3 2" xfId="927" xr:uid="{00000000-0005-0000-0000-00009D030000}"/>
    <cellStyle name="Standard 3 2 2" xfId="4" xr:uid="{00000000-0005-0000-0000-00009E030000}"/>
    <cellStyle name="Standard 3 2 2 2" xfId="928" xr:uid="{00000000-0005-0000-0000-00009F030000}"/>
    <cellStyle name="Standard 3 2 2 2 2" xfId="929" xr:uid="{00000000-0005-0000-0000-0000A0030000}"/>
    <cellStyle name="Standard 3 2 2 2 2 2" xfId="930" xr:uid="{00000000-0005-0000-0000-0000A1030000}"/>
    <cellStyle name="Standard 3 2 2 2 2 3" xfId="931" xr:uid="{00000000-0005-0000-0000-0000A2030000}"/>
    <cellStyle name="Standard 3 2 2 2 2 4" xfId="932" xr:uid="{00000000-0005-0000-0000-0000A3030000}"/>
    <cellStyle name="Standard 3 2 2 2 3" xfId="933" xr:uid="{00000000-0005-0000-0000-0000A4030000}"/>
    <cellStyle name="Standard 3 2 2 2 4" xfId="934" xr:uid="{00000000-0005-0000-0000-0000A5030000}"/>
    <cellStyle name="Standard 3 2 2 2 5" xfId="935" xr:uid="{00000000-0005-0000-0000-0000A6030000}"/>
    <cellStyle name="Standard 3 2 2 3" xfId="936" xr:uid="{00000000-0005-0000-0000-0000A7030000}"/>
    <cellStyle name="Standard 3 2 2 3 2" xfId="937" xr:uid="{00000000-0005-0000-0000-0000A8030000}"/>
    <cellStyle name="Standard 3 2 2 3 3" xfId="938" xr:uid="{00000000-0005-0000-0000-0000A9030000}"/>
    <cellStyle name="Standard 3 2 2 3 4" xfId="939" xr:uid="{00000000-0005-0000-0000-0000AA030000}"/>
    <cellStyle name="Standard 3 2 2 4" xfId="940" xr:uid="{00000000-0005-0000-0000-0000AB030000}"/>
    <cellStyle name="Standard 3 2 2 5" xfId="941" xr:uid="{00000000-0005-0000-0000-0000AC030000}"/>
    <cellStyle name="Standard 3 2 2 6" xfId="942" xr:uid="{00000000-0005-0000-0000-0000AD030000}"/>
    <cellStyle name="Standard 3 2 3" xfId="943" xr:uid="{00000000-0005-0000-0000-0000AE030000}"/>
    <cellStyle name="Standard 3 2 3 2" xfId="944" xr:uid="{00000000-0005-0000-0000-0000AF030000}"/>
    <cellStyle name="Standard 3 2 3 2 2" xfId="945" xr:uid="{00000000-0005-0000-0000-0000B0030000}"/>
    <cellStyle name="Standard 3 2 3 2 3" xfId="946" xr:uid="{00000000-0005-0000-0000-0000B1030000}"/>
    <cellStyle name="Standard 3 2 3 2 4" xfId="947" xr:uid="{00000000-0005-0000-0000-0000B2030000}"/>
    <cellStyle name="Standard 3 2 3 3" xfId="948" xr:uid="{00000000-0005-0000-0000-0000B3030000}"/>
    <cellStyle name="Standard 3 2 3 4" xfId="949" xr:uid="{00000000-0005-0000-0000-0000B4030000}"/>
    <cellStyle name="Standard 3 2 3 5" xfId="950" xr:uid="{00000000-0005-0000-0000-0000B5030000}"/>
    <cellStyle name="Standard 3 2 4" xfId="951" xr:uid="{00000000-0005-0000-0000-0000B6030000}"/>
    <cellStyle name="Standard 3 2 4 2" xfId="952" xr:uid="{00000000-0005-0000-0000-0000B7030000}"/>
    <cellStyle name="Standard 3 2 4 3" xfId="953" xr:uid="{00000000-0005-0000-0000-0000B8030000}"/>
    <cellStyle name="Standard 3 2 4 4" xfId="954" xr:uid="{00000000-0005-0000-0000-0000B9030000}"/>
    <cellStyle name="Standard 3 2 4 5" xfId="955" xr:uid="{00000000-0005-0000-0000-0000BA030000}"/>
    <cellStyle name="Standard 3 2 5" xfId="956" xr:uid="{00000000-0005-0000-0000-0000BB030000}"/>
    <cellStyle name="Standard 3 2 6" xfId="957" xr:uid="{00000000-0005-0000-0000-0000BC030000}"/>
    <cellStyle name="Standard 3 3" xfId="958" xr:uid="{00000000-0005-0000-0000-0000BD030000}"/>
    <cellStyle name="Standard 3 3 2" xfId="959" xr:uid="{00000000-0005-0000-0000-0000BE030000}"/>
    <cellStyle name="Standard 3 3 2 2" xfId="960" xr:uid="{00000000-0005-0000-0000-0000BF030000}"/>
    <cellStyle name="Standard 3 3 2 2 2" xfId="961" xr:uid="{00000000-0005-0000-0000-0000C0030000}"/>
    <cellStyle name="Standard 3 3 2 2 3" xfId="962" xr:uid="{00000000-0005-0000-0000-0000C1030000}"/>
    <cellStyle name="Standard 3 3 2 2 4" xfId="963" xr:uid="{00000000-0005-0000-0000-0000C2030000}"/>
    <cellStyle name="Standard 3 3 2 3" xfId="964" xr:uid="{00000000-0005-0000-0000-0000C3030000}"/>
    <cellStyle name="Standard 3 3 2 4" xfId="965" xr:uid="{00000000-0005-0000-0000-0000C4030000}"/>
    <cellStyle name="Standard 3 3 2 5" xfId="966" xr:uid="{00000000-0005-0000-0000-0000C5030000}"/>
    <cellStyle name="Standard 3 3 3" xfId="967" xr:uid="{00000000-0005-0000-0000-0000C6030000}"/>
    <cellStyle name="Standard 3 3 3 2" xfId="968" xr:uid="{00000000-0005-0000-0000-0000C7030000}"/>
    <cellStyle name="Standard 3 3 3 3" xfId="969" xr:uid="{00000000-0005-0000-0000-0000C8030000}"/>
    <cellStyle name="Standard 3 3 3 4" xfId="970" xr:uid="{00000000-0005-0000-0000-0000C9030000}"/>
    <cellStyle name="Standard 3 3 4" xfId="971" xr:uid="{00000000-0005-0000-0000-0000CA030000}"/>
    <cellStyle name="Standard 3 3 5" xfId="972" xr:uid="{00000000-0005-0000-0000-0000CB030000}"/>
    <cellStyle name="Standard 3 3 6" xfId="973" xr:uid="{00000000-0005-0000-0000-0000CC030000}"/>
    <cellStyle name="Standard 3 4" xfId="974" xr:uid="{00000000-0005-0000-0000-0000CD030000}"/>
    <cellStyle name="Standard 3 4 2" xfId="975" xr:uid="{00000000-0005-0000-0000-0000CE030000}"/>
    <cellStyle name="Standard 3 4 2 2" xfId="976" xr:uid="{00000000-0005-0000-0000-0000CF030000}"/>
    <cellStyle name="Standard 3 4 2 3" xfId="977" xr:uid="{00000000-0005-0000-0000-0000D0030000}"/>
    <cellStyle name="Standard 3 4 2 4" xfId="978" xr:uid="{00000000-0005-0000-0000-0000D1030000}"/>
    <cellStyle name="Standard 3 4 3" xfId="979" xr:uid="{00000000-0005-0000-0000-0000D2030000}"/>
    <cellStyle name="Standard 3 4 4" xfId="980" xr:uid="{00000000-0005-0000-0000-0000D3030000}"/>
    <cellStyle name="Standard 3 4 5" xfId="981" xr:uid="{00000000-0005-0000-0000-0000D4030000}"/>
    <cellStyle name="Standard 3 5" xfId="982" xr:uid="{00000000-0005-0000-0000-0000D5030000}"/>
    <cellStyle name="Standard 3 5 2" xfId="983" xr:uid="{00000000-0005-0000-0000-0000D6030000}"/>
    <cellStyle name="Standard 3 5 3" xfId="984" xr:uid="{00000000-0005-0000-0000-0000D7030000}"/>
    <cellStyle name="Standard 3 5 4" xfId="985" xr:uid="{00000000-0005-0000-0000-0000D8030000}"/>
    <cellStyle name="Standard 3 6" xfId="986" xr:uid="{00000000-0005-0000-0000-0000D9030000}"/>
    <cellStyle name="Standard 3 6 2" xfId="987" xr:uid="{00000000-0005-0000-0000-0000DA030000}"/>
    <cellStyle name="Standard 3 7" xfId="988" xr:uid="{00000000-0005-0000-0000-0000DB030000}"/>
    <cellStyle name="Standard 3 8" xfId="989" xr:uid="{00000000-0005-0000-0000-0000DC030000}"/>
    <cellStyle name="Standard 4" xfId="990" xr:uid="{00000000-0005-0000-0000-0000DD030000}"/>
    <cellStyle name="Standard 5" xfId="991" xr:uid="{00000000-0005-0000-0000-0000DE030000}"/>
    <cellStyle name="Standard 5 2" xfId="992" xr:uid="{00000000-0005-0000-0000-0000DF030000}"/>
    <cellStyle name="Standard_Bearbeitungsqualität 2011" xfId="6" xr:uid="{00000000-0005-0000-0000-0000E0030000}"/>
    <cellStyle name="Standard_Werte" xfId="5" xr:uid="{00000000-0005-0000-0000-0000E1030000}"/>
    <cellStyle name="Title" xfId="993" xr:uid="{00000000-0005-0000-0000-0000E2030000}"/>
    <cellStyle name="Title 2" xfId="994" xr:uid="{00000000-0005-0000-0000-0000E3030000}"/>
    <cellStyle name="Title 2 2" xfId="995" xr:uid="{00000000-0005-0000-0000-0000E4030000}"/>
    <cellStyle name="Title 2 3" xfId="996" xr:uid="{00000000-0005-0000-0000-0000E5030000}"/>
    <cellStyle name="Title 3" xfId="997" xr:uid="{00000000-0005-0000-0000-0000E6030000}"/>
    <cellStyle name="Title 4" xfId="998" xr:uid="{00000000-0005-0000-0000-0000E7030000}"/>
    <cellStyle name="Total 2" xfId="999" xr:uid="{00000000-0005-0000-0000-0000E8030000}"/>
    <cellStyle name="Überschrift 1 2" xfId="1000" xr:uid="{00000000-0005-0000-0000-0000E9030000}"/>
    <cellStyle name="Überschrift 1 3" xfId="1001" xr:uid="{00000000-0005-0000-0000-0000EA030000}"/>
    <cellStyle name="Überschrift 1 4" xfId="1002" xr:uid="{00000000-0005-0000-0000-0000EB030000}"/>
    <cellStyle name="Überschrift 2 2" xfId="1003" xr:uid="{00000000-0005-0000-0000-0000EC030000}"/>
    <cellStyle name="Überschrift 2 3" xfId="1004" xr:uid="{00000000-0005-0000-0000-0000ED030000}"/>
    <cellStyle name="Überschrift 2 4" xfId="1005" xr:uid="{00000000-0005-0000-0000-0000EE030000}"/>
    <cellStyle name="Überschrift 3 2" xfId="1006" xr:uid="{00000000-0005-0000-0000-0000EF030000}"/>
    <cellStyle name="Überschrift 3 3" xfId="1007" xr:uid="{00000000-0005-0000-0000-0000F0030000}"/>
    <cellStyle name="Überschrift 3 4" xfId="1008" xr:uid="{00000000-0005-0000-0000-0000F1030000}"/>
    <cellStyle name="Überschrift 4 2" xfId="1009" xr:uid="{00000000-0005-0000-0000-0000F2030000}"/>
    <cellStyle name="Überschrift 4 3" xfId="1010" xr:uid="{00000000-0005-0000-0000-0000F3030000}"/>
    <cellStyle name="Überschrift 4 4" xfId="1011" xr:uid="{00000000-0005-0000-0000-0000F4030000}"/>
    <cellStyle name="Überschrift 5" xfId="1012" xr:uid="{00000000-0005-0000-0000-0000F5030000}"/>
    <cellStyle name="Überschrift 6" xfId="1013" xr:uid="{00000000-0005-0000-0000-0000F6030000}"/>
    <cellStyle name="Überschrift 7" xfId="1014" xr:uid="{00000000-0005-0000-0000-0000F7030000}"/>
    <cellStyle name="Verknüpfte Zelle 2" xfId="1015" xr:uid="{00000000-0005-0000-0000-0000F8030000}"/>
    <cellStyle name="Verknüpfte Zelle 3" xfId="1016" xr:uid="{00000000-0005-0000-0000-0000F9030000}"/>
    <cellStyle name="Warnender Text 2" xfId="1017" xr:uid="{00000000-0005-0000-0000-0000FA030000}"/>
    <cellStyle name="Warnender Text 2 2" xfId="1018" xr:uid="{00000000-0005-0000-0000-0000FB030000}"/>
    <cellStyle name="Warnender Text 2 3" xfId="1019" xr:uid="{00000000-0005-0000-0000-0000FC030000}"/>
    <cellStyle name="Warnender Text 2 3 2" xfId="1020" xr:uid="{00000000-0005-0000-0000-0000FD030000}"/>
    <cellStyle name="Warnender Text 3" xfId="1021" xr:uid="{00000000-0005-0000-0000-0000FE030000}"/>
    <cellStyle name="Warnender Text 4" xfId="1022" xr:uid="{00000000-0005-0000-0000-0000FF030000}"/>
    <cellStyle name="Warnender Text 5" xfId="1023" xr:uid="{00000000-0005-0000-0000-000000040000}"/>
    <cellStyle name="Warnender Text 6" xfId="1024" xr:uid="{00000000-0005-0000-0000-000001040000}"/>
    <cellStyle name="Zelle überprüfen 2" xfId="1025" xr:uid="{00000000-0005-0000-0000-000002040000}"/>
    <cellStyle name="Zelle überprüfen 2 2" xfId="1026" xr:uid="{00000000-0005-0000-0000-000003040000}"/>
    <cellStyle name="Zelle überprüfen 2 3" xfId="1027" xr:uid="{00000000-0005-0000-0000-000004040000}"/>
    <cellStyle name="Zelle überprüfen 3" xfId="1028" xr:uid="{00000000-0005-0000-0000-000005040000}"/>
    <cellStyle name="Zelle überprüfen 3 2" xfId="1029" xr:uid="{00000000-0005-0000-0000-000006040000}"/>
  </cellStyles>
  <dxfs count="62">
    <dxf>
      <fill>
        <patternFill>
          <bgColor rgb="FF99FF66"/>
        </patternFill>
      </fill>
    </dxf>
    <dxf>
      <fill>
        <patternFill>
          <bgColor rgb="FFFF7C80"/>
        </patternFill>
      </fill>
    </dxf>
    <dxf>
      <fill>
        <patternFill>
          <bgColor rgb="FFCCFFCC"/>
        </patternFill>
      </fill>
    </dxf>
    <dxf>
      <fill>
        <patternFill>
          <bgColor indexed="42"/>
        </patternFill>
      </fill>
    </dxf>
    <dxf>
      <fill>
        <patternFill>
          <bgColor indexed="43"/>
        </patternFill>
      </fill>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indexed="42"/>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C0C0C0"/>
        </patternFill>
      </fill>
    </dxf>
    <dxf>
      <fill>
        <patternFill>
          <bgColor rgb="FFDCE6F1"/>
        </patternFill>
      </fill>
    </dxf>
    <dxf>
      <fill>
        <patternFill>
          <bgColor rgb="FFC0C0C0"/>
        </patternFill>
      </fill>
    </dxf>
    <dxf>
      <fill>
        <patternFill>
          <bgColor rgb="FFDCE6F1"/>
        </patternFill>
      </fill>
    </dxf>
    <dxf>
      <fill>
        <patternFill>
          <bgColor rgb="FFCCFFCC"/>
        </patternFill>
      </fill>
    </dxf>
    <dxf>
      <fill>
        <patternFill>
          <bgColor rgb="FFCCFFCC"/>
        </patternFill>
      </fill>
    </dxf>
    <dxf>
      <fill>
        <patternFill>
          <bgColor rgb="FF99FF66"/>
        </patternFill>
      </fill>
    </dxf>
    <dxf>
      <fill>
        <patternFill>
          <bgColor rgb="FFFFFF99"/>
        </patternFill>
      </fill>
    </dxf>
    <dxf>
      <fill>
        <patternFill>
          <bgColor rgb="FFFF7C80"/>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lor rgb="FF9C0006"/>
      </font>
      <fill>
        <patternFill>
          <bgColor rgb="FFFFC7CE"/>
        </patternFill>
      </fill>
    </dxf>
    <dxf>
      <fill>
        <patternFill>
          <bgColor rgb="FFC0C0C0"/>
        </patternFill>
      </fill>
    </dxf>
    <dxf>
      <fill>
        <patternFill>
          <bgColor rgb="FFDCE6F1"/>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lightUp">
          <bgColor theme="0"/>
        </patternFill>
      </fill>
    </dxf>
    <dxf>
      <fill>
        <patternFill patternType="lightUp">
          <bgColor theme="0"/>
        </patternFill>
      </fill>
    </dxf>
    <dxf>
      <fill>
        <patternFill>
          <bgColor rgb="FFC0C0C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Light16"/>
  <colors>
    <mruColors>
      <color rgb="FFBFBFBF"/>
      <color rgb="FFCCFFCC"/>
      <color rgb="FF99FF66"/>
      <color rgb="FFFFFF99"/>
      <color rgb="FFFF7C80"/>
      <color rgb="FFDCE6F1"/>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6</xdr:col>
      <xdr:colOff>200025</xdr:colOff>
      <xdr:row>0</xdr:row>
      <xdr:rowOff>66675</xdr:rowOff>
    </xdr:from>
    <xdr:to>
      <xdr:col>8</xdr:col>
      <xdr:colOff>64770</xdr:colOff>
      <xdr:row>4</xdr:row>
      <xdr:rowOff>38100</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43550" y="66675"/>
          <a:ext cx="142684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681990</xdr:colOff>
      <xdr:row>11</xdr:row>
      <xdr:rowOff>4763</xdr:rowOff>
    </xdr:from>
    <xdr:to>
      <xdr:col>8</xdr:col>
      <xdr:colOff>0</xdr:colOff>
      <xdr:row>11</xdr:row>
      <xdr:rowOff>100013</xdr:rowOff>
    </xdr:to>
    <xdr:pic>
      <xdr:nvPicPr>
        <xdr:cNvPr id="3" name="Grafik 23">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06565" y="1728788"/>
          <a:ext cx="9906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681990</xdr:colOff>
      <xdr:row>13</xdr:row>
      <xdr:rowOff>4762</xdr:rowOff>
    </xdr:from>
    <xdr:to>
      <xdr:col>8</xdr:col>
      <xdr:colOff>0</xdr:colOff>
      <xdr:row>13</xdr:row>
      <xdr:rowOff>100012</xdr:rowOff>
    </xdr:to>
    <xdr:pic>
      <xdr:nvPicPr>
        <xdr:cNvPr id="4" name="Grafik 2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06565" y="2005012"/>
          <a:ext cx="9906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1076325</xdr:colOff>
      <xdr:row>15</xdr:row>
      <xdr:rowOff>4762</xdr:rowOff>
    </xdr:from>
    <xdr:to>
      <xdr:col>4</xdr:col>
      <xdr:colOff>0</xdr:colOff>
      <xdr:row>15</xdr:row>
      <xdr:rowOff>100012</xdr:rowOff>
    </xdr:to>
    <xdr:pic>
      <xdr:nvPicPr>
        <xdr:cNvPr id="6" name="Grafik 23">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00450" y="1728787"/>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1076325</xdr:colOff>
      <xdr:row>5</xdr:row>
      <xdr:rowOff>0</xdr:rowOff>
    </xdr:from>
    <xdr:to>
      <xdr:col>4</xdr:col>
      <xdr:colOff>0</xdr:colOff>
      <xdr:row>5</xdr:row>
      <xdr:rowOff>95250</xdr:rowOff>
    </xdr:to>
    <xdr:pic>
      <xdr:nvPicPr>
        <xdr:cNvPr id="9" name="Grafik 23">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00450" y="8953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676275</xdr:colOff>
      <xdr:row>40</xdr:row>
      <xdr:rowOff>9525</xdr:rowOff>
    </xdr:from>
    <xdr:to>
      <xdr:col>8</xdr:col>
      <xdr:colOff>0</xdr:colOff>
      <xdr:row>40</xdr:row>
      <xdr:rowOff>114300</xdr:rowOff>
    </xdr:to>
    <xdr:pic>
      <xdr:nvPicPr>
        <xdr:cNvPr id="10" name="Grafik 18">
          <a:extLst>
            <a:ext uri="{FF2B5EF4-FFF2-40B4-BE49-F238E27FC236}">
              <a16:creationId xmlns:a16="http://schemas.microsoft.com/office/drawing/2014/main" id="{14FAB648-0D89-4D06-9F3A-AD132ED0A4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00850" y="8724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933450</xdr:colOff>
      <xdr:row>29</xdr:row>
      <xdr:rowOff>9525</xdr:rowOff>
    </xdr:from>
    <xdr:to>
      <xdr:col>5</xdr:col>
      <xdr:colOff>0</xdr:colOff>
      <xdr:row>29</xdr:row>
      <xdr:rowOff>114300</xdr:rowOff>
    </xdr:to>
    <xdr:pic>
      <xdr:nvPicPr>
        <xdr:cNvPr id="12" name="Grafik 18">
          <a:extLst>
            <a:ext uri="{FF2B5EF4-FFF2-40B4-BE49-F238E27FC236}">
              <a16:creationId xmlns:a16="http://schemas.microsoft.com/office/drawing/2014/main" id="{A099D3BC-465B-4D67-83D9-A2B98EFDE5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638675" y="5600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676275</xdr:colOff>
      <xdr:row>29</xdr:row>
      <xdr:rowOff>9525</xdr:rowOff>
    </xdr:from>
    <xdr:to>
      <xdr:col>8</xdr:col>
      <xdr:colOff>0</xdr:colOff>
      <xdr:row>29</xdr:row>
      <xdr:rowOff>114300</xdr:rowOff>
    </xdr:to>
    <xdr:pic>
      <xdr:nvPicPr>
        <xdr:cNvPr id="13" name="Grafik 18">
          <a:extLst>
            <a:ext uri="{FF2B5EF4-FFF2-40B4-BE49-F238E27FC236}">
              <a16:creationId xmlns:a16="http://schemas.microsoft.com/office/drawing/2014/main" id="{64DB736A-C0FC-4073-900A-E7A6D9E98FB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00850" y="5600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942975</xdr:colOff>
      <xdr:row>30</xdr:row>
      <xdr:rowOff>9525</xdr:rowOff>
    </xdr:from>
    <xdr:to>
      <xdr:col>5</xdr:col>
      <xdr:colOff>9525</xdr:colOff>
      <xdr:row>30</xdr:row>
      <xdr:rowOff>114300</xdr:rowOff>
    </xdr:to>
    <xdr:pic>
      <xdr:nvPicPr>
        <xdr:cNvPr id="14" name="Grafik 18">
          <a:extLst>
            <a:ext uri="{FF2B5EF4-FFF2-40B4-BE49-F238E27FC236}">
              <a16:creationId xmlns:a16="http://schemas.microsoft.com/office/drawing/2014/main" id="{E1693FEB-D6CB-4104-B2B3-69BBB3AB79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648200" y="5848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673100</xdr:colOff>
      <xdr:row>30</xdr:row>
      <xdr:rowOff>3175</xdr:rowOff>
    </xdr:from>
    <xdr:to>
      <xdr:col>7</xdr:col>
      <xdr:colOff>777875</xdr:colOff>
      <xdr:row>30</xdr:row>
      <xdr:rowOff>107950</xdr:rowOff>
    </xdr:to>
    <xdr:pic>
      <xdr:nvPicPr>
        <xdr:cNvPr id="15" name="Grafik 18">
          <a:extLst>
            <a:ext uri="{FF2B5EF4-FFF2-40B4-BE49-F238E27FC236}">
              <a16:creationId xmlns:a16="http://schemas.microsoft.com/office/drawing/2014/main" id="{7A0A3561-B7F3-4846-9B9E-69372E44199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07200" y="6270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942975</xdr:colOff>
      <xdr:row>32</xdr:row>
      <xdr:rowOff>9525</xdr:rowOff>
    </xdr:from>
    <xdr:to>
      <xdr:col>5</xdr:col>
      <xdr:colOff>9525</xdr:colOff>
      <xdr:row>32</xdr:row>
      <xdr:rowOff>114300</xdr:rowOff>
    </xdr:to>
    <xdr:pic>
      <xdr:nvPicPr>
        <xdr:cNvPr id="18" name="Grafik 18">
          <a:extLst>
            <a:ext uri="{FF2B5EF4-FFF2-40B4-BE49-F238E27FC236}">
              <a16:creationId xmlns:a16="http://schemas.microsoft.com/office/drawing/2014/main" id="{0FDA7008-28B7-4743-A676-87D3A9F8199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648200" y="6496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685800</xdr:colOff>
      <xdr:row>32</xdr:row>
      <xdr:rowOff>9525</xdr:rowOff>
    </xdr:from>
    <xdr:to>
      <xdr:col>8</xdr:col>
      <xdr:colOff>9525</xdr:colOff>
      <xdr:row>32</xdr:row>
      <xdr:rowOff>114300</xdr:rowOff>
    </xdr:to>
    <xdr:pic>
      <xdr:nvPicPr>
        <xdr:cNvPr id="19" name="Grafik 18">
          <a:extLst>
            <a:ext uri="{FF2B5EF4-FFF2-40B4-BE49-F238E27FC236}">
              <a16:creationId xmlns:a16="http://schemas.microsoft.com/office/drawing/2014/main" id="{D142CA86-E756-4BAF-AC3C-E34A53BFA13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10375" y="6496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933450</xdr:colOff>
      <xdr:row>40</xdr:row>
      <xdr:rowOff>9525</xdr:rowOff>
    </xdr:from>
    <xdr:to>
      <xdr:col>5</xdr:col>
      <xdr:colOff>0</xdr:colOff>
      <xdr:row>40</xdr:row>
      <xdr:rowOff>114300</xdr:rowOff>
    </xdr:to>
    <xdr:pic>
      <xdr:nvPicPr>
        <xdr:cNvPr id="22" name="Grafik 18">
          <a:extLst>
            <a:ext uri="{FF2B5EF4-FFF2-40B4-BE49-F238E27FC236}">
              <a16:creationId xmlns:a16="http://schemas.microsoft.com/office/drawing/2014/main" id="{5E54D857-9ED4-4767-A871-C3A3324A63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638675" y="8724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933450</xdr:colOff>
      <xdr:row>26</xdr:row>
      <xdr:rowOff>9525</xdr:rowOff>
    </xdr:from>
    <xdr:to>
      <xdr:col>5</xdr:col>
      <xdr:colOff>0</xdr:colOff>
      <xdr:row>26</xdr:row>
      <xdr:rowOff>114300</xdr:rowOff>
    </xdr:to>
    <xdr:pic>
      <xdr:nvPicPr>
        <xdr:cNvPr id="23" name="Grafik 18">
          <a:extLst>
            <a:ext uri="{FF2B5EF4-FFF2-40B4-BE49-F238E27FC236}">
              <a16:creationId xmlns:a16="http://schemas.microsoft.com/office/drawing/2014/main" id="{886D2C44-1709-45AF-AB85-1FEABE0BEA9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638675" y="5029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676275</xdr:colOff>
      <xdr:row>26</xdr:row>
      <xdr:rowOff>9525</xdr:rowOff>
    </xdr:from>
    <xdr:to>
      <xdr:col>8</xdr:col>
      <xdr:colOff>0</xdr:colOff>
      <xdr:row>26</xdr:row>
      <xdr:rowOff>114300</xdr:rowOff>
    </xdr:to>
    <xdr:pic>
      <xdr:nvPicPr>
        <xdr:cNvPr id="24" name="Grafik 18">
          <a:extLst>
            <a:ext uri="{FF2B5EF4-FFF2-40B4-BE49-F238E27FC236}">
              <a16:creationId xmlns:a16="http://schemas.microsoft.com/office/drawing/2014/main" id="{3E795357-8DB3-4F12-B9F2-7F2BD28C19F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00850" y="5029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676275</xdr:colOff>
      <xdr:row>25</xdr:row>
      <xdr:rowOff>9525</xdr:rowOff>
    </xdr:from>
    <xdr:to>
      <xdr:col>8</xdr:col>
      <xdr:colOff>0</xdr:colOff>
      <xdr:row>25</xdr:row>
      <xdr:rowOff>114300</xdr:rowOff>
    </xdr:to>
    <xdr:pic>
      <xdr:nvPicPr>
        <xdr:cNvPr id="7" name="Grafik 18">
          <a:extLst>
            <a:ext uri="{FF2B5EF4-FFF2-40B4-BE49-F238E27FC236}">
              <a16:creationId xmlns:a16="http://schemas.microsoft.com/office/drawing/2014/main" id="{D181055D-47C8-4009-90AC-F69FCF5A87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00850" y="4648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676275</xdr:colOff>
      <xdr:row>27</xdr:row>
      <xdr:rowOff>9525</xdr:rowOff>
    </xdr:from>
    <xdr:to>
      <xdr:col>8</xdr:col>
      <xdr:colOff>0</xdr:colOff>
      <xdr:row>27</xdr:row>
      <xdr:rowOff>114300</xdr:rowOff>
    </xdr:to>
    <xdr:pic>
      <xdr:nvPicPr>
        <xdr:cNvPr id="20" name="Grafik 18">
          <a:extLst>
            <a:ext uri="{FF2B5EF4-FFF2-40B4-BE49-F238E27FC236}">
              <a16:creationId xmlns:a16="http://schemas.microsoft.com/office/drawing/2014/main" id="{91072FCB-CBD7-4728-9355-84948DFB91B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00850" y="5362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673100</xdr:colOff>
      <xdr:row>31</xdr:row>
      <xdr:rowOff>12700</xdr:rowOff>
    </xdr:from>
    <xdr:to>
      <xdr:col>7</xdr:col>
      <xdr:colOff>777875</xdr:colOff>
      <xdr:row>31</xdr:row>
      <xdr:rowOff>117475</xdr:rowOff>
    </xdr:to>
    <xdr:pic>
      <xdr:nvPicPr>
        <xdr:cNvPr id="21" name="Grafik 18">
          <a:extLst>
            <a:ext uri="{FF2B5EF4-FFF2-40B4-BE49-F238E27FC236}">
              <a16:creationId xmlns:a16="http://schemas.microsoft.com/office/drawing/2014/main" id="{409A21AA-F757-46DC-A7BB-F9C3EAD95A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97675" y="6423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676275</xdr:colOff>
      <xdr:row>34</xdr:row>
      <xdr:rowOff>3175</xdr:rowOff>
    </xdr:from>
    <xdr:to>
      <xdr:col>8</xdr:col>
      <xdr:colOff>0</xdr:colOff>
      <xdr:row>34</xdr:row>
      <xdr:rowOff>107950</xdr:rowOff>
    </xdr:to>
    <xdr:pic>
      <xdr:nvPicPr>
        <xdr:cNvPr id="25" name="Grafik 18">
          <a:extLst>
            <a:ext uri="{FF2B5EF4-FFF2-40B4-BE49-F238E27FC236}">
              <a16:creationId xmlns:a16="http://schemas.microsoft.com/office/drawing/2014/main" id="{BBBC26E4-560A-453F-B80D-CEC95A8EAB5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10375" y="7546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676275</xdr:colOff>
      <xdr:row>35</xdr:row>
      <xdr:rowOff>3175</xdr:rowOff>
    </xdr:from>
    <xdr:to>
      <xdr:col>8</xdr:col>
      <xdr:colOff>0</xdr:colOff>
      <xdr:row>35</xdr:row>
      <xdr:rowOff>107950</xdr:rowOff>
    </xdr:to>
    <xdr:pic>
      <xdr:nvPicPr>
        <xdr:cNvPr id="26" name="Grafik 18">
          <a:extLst>
            <a:ext uri="{FF2B5EF4-FFF2-40B4-BE49-F238E27FC236}">
              <a16:creationId xmlns:a16="http://schemas.microsoft.com/office/drawing/2014/main" id="{F4799289-026B-41AF-A1C1-25C9F1CB4BB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10375" y="7794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676275</xdr:colOff>
      <xdr:row>36</xdr:row>
      <xdr:rowOff>3175</xdr:rowOff>
    </xdr:from>
    <xdr:to>
      <xdr:col>8</xdr:col>
      <xdr:colOff>0</xdr:colOff>
      <xdr:row>36</xdr:row>
      <xdr:rowOff>107950</xdr:rowOff>
    </xdr:to>
    <xdr:pic>
      <xdr:nvPicPr>
        <xdr:cNvPr id="27" name="Grafik 18">
          <a:extLst>
            <a:ext uri="{FF2B5EF4-FFF2-40B4-BE49-F238E27FC236}">
              <a16:creationId xmlns:a16="http://schemas.microsoft.com/office/drawing/2014/main" id="{E29CD85A-81DF-427A-8AF8-8E8F7CA327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10375" y="8042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676275</xdr:colOff>
      <xdr:row>37</xdr:row>
      <xdr:rowOff>12700</xdr:rowOff>
    </xdr:from>
    <xdr:to>
      <xdr:col>8</xdr:col>
      <xdr:colOff>0</xdr:colOff>
      <xdr:row>37</xdr:row>
      <xdr:rowOff>117475</xdr:rowOff>
    </xdr:to>
    <xdr:pic>
      <xdr:nvPicPr>
        <xdr:cNvPr id="16" name="Grafik 18">
          <a:extLst>
            <a:ext uri="{FF2B5EF4-FFF2-40B4-BE49-F238E27FC236}">
              <a16:creationId xmlns:a16="http://schemas.microsoft.com/office/drawing/2014/main" id="{885FB689-0FD8-4F9E-A4F7-2C7637A13A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00850" y="8261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809624</xdr:colOff>
      <xdr:row>20</xdr:row>
      <xdr:rowOff>4763</xdr:rowOff>
    </xdr:from>
    <xdr:to>
      <xdr:col>2</xdr:col>
      <xdr:colOff>923924</xdr:colOff>
      <xdr:row>20</xdr:row>
      <xdr:rowOff>109538</xdr:rowOff>
    </xdr:to>
    <xdr:pic>
      <xdr:nvPicPr>
        <xdr:cNvPr id="8" name="Grafik 18">
          <a:extLst>
            <a:ext uri="{FF2B5EF4-FFF2-40B4-BE49-F238E27FC236}">
              <a16:creationId xmlns:a16="http://schemas.microsoft.com/office/drawing/2014/main" id="{674C370D-B091-4A04-8E1A-CF0725DB627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09824" y="3300413"/>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1076325</xdr:colOff>
      <xdr:row>13</xdr:row>
      <xdr:rowOff>9525</xdr:rowOff>
    </xdr:from>
    <xdr:to>
      <xdr:col>4</xdr:col>
      <xdr:colOff>0</xdr:colOff>
      <xdr:row>13</xdr:row>
      <xdr:rowOff>104775</xdr:rowOff>
    </xdr:to>
    <xdr:pic>
      <xdr:nvPicPr>
        <xdr:cNvPr id="11" name="Grafik 23">
          <a:extLst>
            <a:ext uri="{FF2B5EF4-FFF2-40B4-BE49-F238E27FC236}">
              <a16:creationId xmlns:a16="http://schemas.microsoft.com/office/drawing/2014/main" id="{501B66A1-8746-401E-9E6B-7F68CFDAF4B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00450" y="20097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1085850</xdr:colOff>
      <xdr:row>11</xdr:row>
      <xdr:rowOff>9525</xdr:rowOff>
    </xdr:from>
    <xdr:to>
      <xdr:col>4</xdr:col>
      <xdr:colOff>9525</xdr:colOff>
      <xdr:row>11</xdr:row>
      <xdr:rowOff>104775</xdr:rowOff>
    </xdr:to>
    <xdr:pic>
      <xdr:nvPicPr>
        <xdr:cNvPr id="5" name="Grafik 23">
          <a:extLst>
            <a:ext uri="{FF2B5EF4-FFF2-40B4-BE49-F238E27FC236}">
              <a16:creationId xmlns:a16="http://schemas.microsoft.com/office/drawing/2014/main" id="{639FBDC2-E072-4B43-9F20-89184AC1D2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09975" y="17335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6134100</xdr:colOff>
      <xdr:row>0</xdr:row>
      <xdr:rowOff>19050</xdr:rowOff>
    </xdr:from>
    <xdr:to>
      <xdr:col>4</xdr:col>
      <xdr:colOff>24765</xdr:colOff>
      <xdr:row>3</xdr:row>
      <xdr:rowOff>161925</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34325" y="19050"/>
          <a:ext cx="139636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142875</xdr:colOff>
      <xdr:row>0</xdr:row>
      <xdr:rowOff>28575</xdr:rowOff>
    </xdr:from>
    <xdr:to>
      <xdr:col>5</xdr:col>
      <xdr:colOff>66675</xdr:colOff>
      <xdr:row>3</xdr:row>
      <xdr:rowOff>104775</xdr:rowOff>
    </xdr:to>
    <xdr:pic>
      <xdr:nvPicPr>
        <xdr:cNvPr id="2" name="Grafik 1">
          <a:extLst>
            <a:ext uri="{FF2B5EF4-FFF2-40B4-BE49-F238E27FC236}">
              <a16:creationId xmlns:a16="http://schemas.microsoft.com/office/drawing/2014/main" id="{D93189AA-D57C-4FA4-B980-EDC24B99F0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34425" y="2857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9525</xdr:rowOff>
    </xdr:from>
    <xdr:to>
      <xdr:col>5</xdr:col>
      <xdr:colOff>0</xdr:colOff>
      <xdr:row>4</xdr:row>
      <xdr:rowOff>114300</xdr:rowOff>
    </xdr:to>
    <xdr:pic>
      <xdr:nvPicPr>
        <xdr:cNvPr id="3" name="Grafik 15">
          <a:extLst>
            <a:ext uri="{FF2B5EF4-FFF2-40B4-BE49-F238E27FC236}">
              <a16:creationId xmlns:a16="http://schemas.microsoft.com/office/drawing/2014/main" id="{577A58A2-BC65-479E-8FCD-4248E94FE8A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819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A249D111-8E7C-4036-A6DA-10C16A484D4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96300" y="2162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4AEF6C32-9A4E-4B43-A163-BCFB7E19253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2162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3009900</xdr:colOff>
      <xdr:row>8</xdr:row>
      <xdr:rowOff>9525</xdr:rowOff>
    </xdr:from>
    <xdr:to>
      <xdr:col>1</xdr:col>
      <xdr:colOff>0</xdr:colOff>
      <xdr:row>8</xdr:row>
      <xdr:rowOff>114300</xdr:rowOff>
    </xdr:to>
    <xdr:pic>
      <xdr:nvPicPr>
        <xdr:cNvPr id="6" name="Grafik 15">
          <a:extLst>
            <a:ext uri="{FF2B5EF4-FFF2-40B4-BE49-F238E27FC236}">
              <a16:creationId xmlns:a16="http://schemas.microsoft.com/office/drawing/2014/main" id="{CA0E162B-411C-4270-B1D2-6CDC2F35A71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847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19050</xdr:colOff>
      <xdr:row>0</xdr:row>
      <xdr:rowOff>57150</xdr:rowOff>
    </xdr:from>
    <xdr:to>
      <xdr:col>17</xdr:col>
      <xdr:colOff>466725</xdr:colOff>
      <xdr:row>4</xdr:row>
      <xdr:rowOff>19050</xdr:rowOff>
    </xdr:to>
    <xdr:pic>
      <xdr:nvPicPr>
        <xdr:cNvPr id="2" name="Grafik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0025" y="5715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219075</xdr:colOff>
      <xdr:row>5</xdr:row>
      <xdr:rowOff>1905</xdr:rowOff>
    </xdr:from>
    <xdr:to>
      <xdr:col>2</xdr:col>
      <xdr:colOff>331470</xdr:colOff>
      <xdr:row>5</xdr:row>
      <xdr:rowOff>106680</xdr:rowOff>
    </xdr:to>
    <xdr:pic>
      <xdr:nvPicPr>
        <xdr:cNvPr id="3" name="Grafik 6">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4825" y="817245"/>
          <a:ext cx="11239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3105150</xdr:colOff>
      <xdr:row>6</xdr:row>
      <xdr:rowOff>9525</xdr:rowOff>
    </xdr:from>
    <xdr:to>
      <xdr:col>18</xdr:col>
      <xdr:colOff>3105150</xdr:colOff>
      <xdr:row>6</xdr:row>
      <xdr:rowOff>114300</xdr:rowOff>
    </xdr:to>
    <xdr:pic>
      <xdr:nvPicPr>
        <xdr:cNvPr id="4" name="Grafik 18">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49175" y="443865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426720</xdr:colOff>
      <xdr:row>5</xdr:row>
      <xdr:rowOff>1905</xdr:rowOff>
    </xdr:from>
    <xdr:to>
      <xdr:col>16</xdr:col>
      <xdr:colOff>531495</xdr:colOff>
      <xdr:row>5</xdr:row>
      <xdr:rowOff>106680</xdr:rowOff>
    </xdr:to>
    <xdr:pic>
      <xdr:nvPicPr>
        <xdr:cNvPr id="5" name="Grafik 18">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60180" y="8172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215265</xdr:colOff>
      <xdr:row>5</xdr:row>
      <xdr:rowOff>1905</xdr:rowOff>
    </xdr:from>
    <xdr:to>
      <xdr:col>3</xdr:col>
      <xdr:colOff>329565</xdr:colOff>
      <xdr:row>5</xdr:row>
      <xdr:rowOff>106680</xdr:rowOff>
    </xdr:to>
    <xdr:pic>
      <xdr:nvPicPr>
        <xdr:cNvPr id="6" name="Grafik 6">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36295" y="81724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4880610</xdr:colOff>
      <xdr:row>6</xdr:row>
      <xdr:rowOff>9525</xdr:rowOff>
    </xdr:from>
    <xdr:to>
      <xdr:col>19</xdr:col>
      <xdr:colOff>6984</xdr:colOff>
      <xdr:row>6</xdr:row>
      <xdr:rowOff>114300</xdr:rowOff>
    </xdr:to>
    <xdr:pic>
      <xdr:nvPicPr>
        <xdr:cNvPr id="13" name="Grafik 18">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215110" y="443865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4764405</xdr:colOff>
      <xdr:row>6</xdr:row>
      <xdr:rowOff>1905</xdr:rowOff>
    </xdr:from>
    <xdr:to>
      <xdr:col>19</xdr:col>
      <xdr:colOff>0</xdr:colOff>
      <xdr:row>6</xdr:row>
      <xdr:rowOff>106680</xdr:rowOff>
    </xdr:to>
    <xdr:pic>
      <xdr:nvPicPr>
        <xdr:cNvPr id="17" name="Grafik 18">
          <a:extLst>
            <a:ext uri="{FF2B5EF4-FFF2-40B4-BE49-F238E27FC236}">
              <a16:creationId xmlns:a16="http://schemas.microsoft.com/office/drawing/2014/main" id="{00000000-0008-0000-05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483715" y="10267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426720</xdr:colOff>
      <xdr:row>7</xdr:row>
      <xdr:rowOff>1905</xdr:rowOff>
    </xdr:from>
    <xdr:to>
      <xdr:col>16</xdr:col>
      <xdr:colOff>531495</xdr:colOff>
      <xdr:row>7</xdr:row>
      <xdr:rowOff>106680</xdr:rowOff>
    </xdr:to>
    <xdr:pic>
      <xdr:nvPicPr>
        <xdr:cNvPr id="12" name="Grafik 18">
          <a:extLst>
            <a:ext uri="{FF2B5EF4-FFF2-40B4-BE49-F238E27FC236}">
              <a16:creationId xmlns:a16="http://schemas.microsoft.com/office/drawing/2014/main" id="{EFE990CC-F717-4D62-B1CE-EA2140ED16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60180" y="13506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20</xdr:row>
      <xdr:rowOff>1905</xdr:rowOff>
    </xdr:from>
    <xdr:to>
      <xdr:col>16</xdr:col>
      <xdr:colOff>527685</xdr:colOff>
      <xdr:row>20</xdr:row>
      <xdr:rowOff>106680</xdr:rowOff>
    </xdr:to>
    <xdr:pic>
      <xdr:nvPicPr>
        <xdr:cNvPr id="14" name="Grafik 18">
          <a:extLst>
            <a:ext uri="{FF2B5EF4-FFF2-40B4-BE49-F238E27FC236}">
              <a16:creationId xmlns:a16="http://schemas.microsoft.com/office/drawing/2014/main" id="{D450D6EA-2EE7-438E-98BB-787DB78B873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56370" y="58464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23</xdr:row>
      <xdr:rowOff>1905</xdr:rowOff>
    </xdr:from>
    <xdr:to>
      <xdr:col>16</xdr:col>
      <xdr:colOff>527685</xdr:colOff>
      <xdr:row>23</xdr:row>
      <xdr:rowOff>106680</xdr:rowOff>
    </xdr:to>
    <xdr:pic>
      <xdr:nvPicPr>
        <xdr:cNvPr id="18" name="Grafik 18">
          <a:extLst>
            <a:ext uri="{FF2B5EF4-FFF2-40B4-BE49-F238E27FC236}">
              <a16:creationId xmlns:a16="http://schemas.microsoft.com/office/drawing/2014/main" id="{FDCF8477-9728-4DA1-A56D-DA65F194C3B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56370" y="69894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32</xdr:row>
      <xdr:rowOff>1905</xdr:rowOff>
    </xdr:from>
    <xdr:to>
      <xdr:col>16</xdr:col>
      <xdr:colOff>527685</xdr:colOff>
      <xdr:row>32</xdr:row>
      <xdr:rowOff>106680</xdr:rowOff>
    </xdr:to>
    <xdr:pic>
      <xdr:nvPicPr>
        <xdr:cNvPr id="20" name="Grafik 18">
          <a:extLst>
            <a:ext uri="{FF2B5EF4-FFF2-40B4-BE49-F238E27FC236}">
              <a16:creationId xmlns:a16="http://schemas.microsoft.com/office/drawing/2014/main" id="{E8CE988C-4D5A-4D46-AC80-461A564A6E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56370" y="106432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35</xdr:row>
      <xdr:rowOff>1905</xdr:rowOff>
    </xdr:from>
    <xdr:to>
      <xdr:col>16</xdr:col>
      <xdr:colOff>527685</xdr:colOff>
      <xdr:row>35</xdr:row>
      <xdr:rowOff>106680</xdr:rowOff>
    </xdr:to>
    <xdr:pic>
      <xdr:nvPicPr>
        <xdr:cNvPr id="21" name="Grafik 18">
          <a:extLst>
            <a:ext uri="{FF2B5EF4-FFF2-40B4-BE49-F238E27FC236}">
              <a16:creationId xmlns:a16="http://schemas.microsoft.com/office/drawing/2014/main" id="{46541C0C-7B00-490B-9B50-5B86C39FD52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56370" y="116719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38</xdr:row>
      <xdr:rowOff>1905</xdr:rowOff>
    </xdr:from>
    <xdr:to>
      <xdr:col>16</xdr:col>
      <xdr:colOff>527685</xdr:colOff>
      <xdr:row>38</xdr:row>
      <xdr:rowOff>106680</xdr:rowOff>
    </xdr:to>
    <xdr:pic>
      <xdr:nvPicPr>
        <xdr:cNvPr id="22" name="Grafik 18">
          <a:extLst>
            <a:ext uri="{FF2B5EF4-FFF2-40B4-BE49-F238E27FC236}">
              <a16:creationId xmlns:a16="http://schemas.microsoft.com/office/drawing/2014/main" id="{844A8E41-343B-49A1-AED1-62AEACA7864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56370" y="127006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664845</xdr:colOff>
      <xdr:row>31</xdr:row>
      <xdr:rowOff>1905</xdr:rowOff>
    </xdr:from>
    <xdr:to>
      <xdr:col>8</xdr:col>
      <xdr:colOff>769620</xdr:colOff>
      <xdr:row>31</xdr:row>
      <xdr:rowOff>106680</xdr:rowOff>
    </xdr:to>
    <xdr:pic>
      <xdr:nvPicPr>
        <xdr:cNvPr id="7" name="Grafik 18">
          <a:extLst>
            <a:ext uri="{FF2B5EF4-FFF2-40B4-BE49-F238E27FC236}">
              <a16:creationId xmlns:a16="http://schemas.microsoft.com/office/drawing/2014/main" id="{8F9A28A9-E279-43AB-8196-759366B3AC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6405" y="103003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1322070</xdr:colOff>
      <xdr:row>31</xdr:row>
      <xdr:rowOff>11430</xdr:rowOff>
    </xdr:from>
    <xdr:to>
      <xdr:col>4</xdr:col>
      <xdr:colOff>1426845</xdr:colOff>
      <xdr:row>31</xdr:row>
      <xdr:rowOff>116205</xdr:rowOff>
    </xdr:to>
    <xdr:pic>
      <xdr:nvPicPr>
        <xdr:cNvPr id="8" name="Grafik 18">
          <a:extLst>
            <a:ext uri="{FF2B5EF4-FFF2-40B4-BE49-F238E27FC236}">
              <a16:creationId xmlns:a16="http://schemas.microsoft.com/office/drawing/2014/main" id="{97087EEF-FA98-4BF2-BE61-A43E6910A34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74570" y="1004125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26</xdr:row>
      <xdr:rowOff>1905</xdr:rowOff>
    </xdr:from>
    <xdr:to>
      <xdr:col>16</xdr:col>
      <xdr:colOff>527685</xdr:colOff>
      <xdr:row>26</xdr:row>
      <xdr:rowOff>106680</xdr:rowOff>
    </xdr:to>
    <xdr:pic>
      <xdr:nvPicPr>
        <xdr:cNvPr id="9" name="Grafik 18">
          <a:extLst>
            <a:ext uri="{FF2B5EF4-FFF2-40B4-BE49-F238E27FC236}">
              <a16:creationId xmlns:a16="http://schemas.microsoft.com/office/drawing/2014/main" id="{52F662E5-EECC-4703-8707-568BB87356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56370" y="8220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260985</xdr:colOff>
      <xdr:row>3</xdr:row>
      <xdr:rowOff>1905</xdr:rowOff>
    </xdr:from>
    <xdr:to>
      <xdr:col>15</xdr:col>
      <xdr:colOff>0</xdr:colOff>
      <xdr:row>3</xdr:row>
      <xdr:rowOff>106680</xdr:rowOff>
    </xdr:to>
    <xdr:pic>
      <xdr:nvPicPr>
        <xdr:cNvPr id="24" name="Grafik 18">
          <a:extLst>
            <a:ext uri="{FF2B5EF4-FFF2-40B4-BE49-F238E27FC236}">
              <a16:creationId xmlns:a16="http://schemas.microsoft.com/office/drawing/2014/main" id="{00000000-0008-0000-05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63865" y="520065"/>
          <a:ext cx="11239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1339215</xdr:colOff>
      <xdr:row>3</xdr:row>
      <xdr:rowOff>1905</xdr:rowOff>
    </xdr:from>
    <xdr:to>
      <xdr:col>5</xdr:col>
      <xdr:colOff>0</xdr:colOff>
      <xdr:row>3</xdr:row>
      <xdr:rowOff>106680</xdr:rowOff>
    </xdr:to>
    <xdr:pic>
      <xdr:nvPicPr>
        <xdr:cNvPr id="25" name="Grafik 18">
          <a:extLst>
            <a:ext uri="{FF2B5EF4-FFF2-40B4-BE49-F238E27FC236}">
              <a16:creationId xmlns:a16="http://schemas.microsoft.com/office/drawing/2014/main" id="{00000000-0008-0000-0500-00001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95525" y="520065"/>
          <a:ext cx="8953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428625</xdr:colOff>
      <xdr:row>37</xdr:row>
      <xdr:rowOff>9525</xdr:rowOff>
    </xdr:from>
    <xdr:to>
      <xdr:col>16</xdr:col>
      <xdr:colOff>523875</xdr:colOff>
      <xdr:row>37</xdr:row>
      <xdr:rowOff>114300</xdr:rowOff>
    </xdr:to>
    <xdr:pic>
      <xdr:nvPicPr>
        <xdr:cNvPr id="16" name="Grafik 29">
          <a:extLst>
            <a:ext uri="{FF2B5EF4-FFF2-40B4-BE49-F238E27FC236}">
              <a16:creationId xmlns:a16="http://schemas.microsoft.com/office/drawing/2014/main" id="{E1A23E42-FE0D-42D3-9B3D-E08E4694C37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286875" y="123253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1333500</xdr:colOff>
      <xdr:row>10</xdr:row>
      <xdr:rowOff>0</xdr:rowOff>
    </xdr:from>
    <xdr:to>
      <xdr:col>4</xdr:col>
      <xdr:colOff>1423035</xdr:colOff>
      <xdr:row>10</xdr:row>
      <xdr:rowOff>104775</xdr:rowOff>
    </xdr:to>
    <xdr:pic>
      <xdr:nvPicPr>
        <xdr:cNvPr id="29" name="Grafik 18">
          <a:extLst>
            <a:ext uri="{FF2B5EF4-FFF2-40B4-BE49-F238E27FC236}">
              <a16:creationId xmlns:a16="http://schemas.microsoft.com/office/drawing/2014/main" id="{D0EF3C3C-EB28-A341-C7EB-3C14F62B62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86000" y="2371725"/>
          <a:ext cx="8953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1333500</xdr:colOff>
      <xdr:row>13</xdr:row>
      <xdr:rowOff>0</xdr:rowOff>
    </xdr:from>
    <xdr:to>
      <xdr:col>4</xdr:col>
      <xdr:colOff>1423035</xdr:colOff>
      <xdr:row>13</xdr:row>
      <xdr:rowOff>104775</xdr:rowOff>
    </xdr:to>
    <xdr:pic>
      <xdr:nvPicPr>
        <xdr:cNvPr id="30" name="Grafik 18">
          <a:extLst>
            <a:ext uri="{FF2B5EF4-FFF2-40B4-BE49-F238E27FC236}">
              <a16:creationId xmlns:a16="http://schemas.microsoft.com/office/drawing/2014/main" id="{B4192A9E-A8A4-FCE6-F3BC-19AD53195E7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86000" y="3400425"/>
          <a:ext cx="8953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1333500</xdr:colOff>
      <xdr:row>16</xdr:row>
      <xdr:rowOff>0</xdr:rowOff>
    </xdr:from>
    <xdr:to>
      <xdr:col>4</xdr:col>
      <xdr:colOff>1423035</xdr:colOff>
      <xdr:row>16</xdr:row>
      <xdr:rowOff>104775</xdr:rowOff>
    </xdr:to>
    <xdr:pic>
      <xdr:nvPicPr>
        <xdr:cNvPr id="31" name="Grafik 18">
          <a:extLst>
            <a:ext uri="{FF2B5EF4-FFF2-40B4-BE49-F238E27FC236}">
              <a16:creationId xmlns:a16="http://schemas.microsoft.com/office/drawing/2014/main" id="{027B8AB4-F449-A783-DBF1-8F245EE014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86000" y="4429125"/>
          <a:ext cx="8953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1333500</xdr:colOff>
      <xdr:row>28</xdr:row>
      <xdr:rowOff>0</xdr:rowOff>
    </xdr:from>
    <xdr:to>
      <xdr:col>4</xdr:col>
      <xdr:colOff>1423035</xdr:colOff>
      <xdr:row>28</xdr:row>
      <xdr:rowOff>104775</xdr:rowOff>
    </xdr:to>
    <xdr:pic>
      <xdr:nvPicPr>
        <xdr:cNvPr id="32" name="Grafik 18">
          <a:extLst>
            <a:ext uri="{FF2B5EF4-FFF2-40B4-BE49-F238E27FC236}">
              <a16:creationId xmlns:a16="http://schemas.microsoft.com/office/drawing/2014/main" id="{9C023617-0F2B-6793-5AF1-E8F87F8C13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86000" y="8886825"/>
          <a:ext cx="8953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1333500</xdr:colOff>
      <xdr:row>40</xdr:row>
      <xdr:rowOff>0</xdr:rowOff>
    </xdr:from>
    <xdr:to>
      <xdr:col>4</xdr:col>
      <xdr:colOff>1423035</xdr:colOff>
      <xdr:row>40</xdr:row>
      <xdr:rowOff>104775</xdr:rowOff>
    </xdr:to>
    <xdr:pic>
      <xdr:nvPicPr>
        <xdr:cNvPr id="33" name="Grafik 18">
          <a:extLst>
            <a:ext uri="{FF2B5EF4-FFF2-40B4-BE49-F238E27FC236}">
              <a16:creationId xmlns:a16="http://schemas.microsoft.com/office/drawing/2014/main" id="{770F2AB0-1B3B-19F8-D8A7-466C3A5BF74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86000" y="13458825"/>
          <a:ext cx="8953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1343025</xdr:colOff>
      <xdr:row>46</xdr:row>
      <xdr:rowOff>0</xdr:rowOff>
    </xdr:from>
    <xdr:to>
      <xdr:col>5</xdr:col>
      <xdr:colOff>3810</xdr:colOff>
      <xdr:row>46</xdr:row>
      <xdr:rowOff>104775</xdr:rowOff>
    </xdr:to>
    <xdr:pic>
      <xdr:nvPicPr>
        <xdr:cNvPr id="34" name="Grafik 18">
          <a:extLst>
            <a:ext uri="{FF2B5EF4-FFF2-40B4-BE49-F238E27FC236}">
              <a16:creationId xmlns:a16="http://schemas.microsoft.com/office/drawing/2014/main" id="{2C62E388-8EB6-B5EE-CF9D-0763DC7226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95525" y="15630525"/>
          <a:ext cx="8953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1343025</xdr:colOff>
      <xdr:row>52</xdr:row>
      <xdr:rowOff>0</xdr:rowOff>
    </xdr:from>
    <xdr:to>
      <xdr:col>5</xdr:col>
      <xdr:colOff>3810</xdr:colOff>
      <xdr:row>52</xdr:row>
      <xdr:rowOff>104775</xdr:rowOff>
    </xdr:to>
    <xdr:pic>
      <xdr:nvPicPr>
        <xdr:cNvPr id="35" name="Grafik 18">
          <a:extLst>
            <a:ext uri="{FF2B5EF4-FFF2-40B4-BE49-F238E27FC236}">
              <a16:creationId xmlns:a16="http://schemas.microsoft.com/office/drawing/2014/main" id="{722CE10C-99A9-E547-3BC2-B1DA529DF0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95525" y="17916525"/>
          <a:ext cx="8953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447675</xdr:colOff>
      <xdr:row>1</xdr:row>
      <xdr:rowOff>123825</xdr:rowOff>
    </xdr:from>
    <xdr:to>
      <xdr:col>10</xdr:col>
      <xdr:colOff>1800225</xdr:colOff>
      <xdr:row>3</xdr:row>
      <xdr:rowOff>0</xdr:rowOff>
    </xdr:to>
    <xdr:pic>
      <xdr:nvPicPr>
        <xdr:cNvPr id="2" name="Grafik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86650" y="12382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1857375</xdr:colOff>
      <xdr:row>5</xdr:row>
      <xdr:rowOff>9525</xdr:rowOff>
    </xdr:from>
    <xdr:to>
      <xdr:col>10</xdr:col>
      <xdr:colOff>0</xdr:colOff>
      <xdr:row>5</xdr:row>
      <xdr:rowOff>114300</xdr:rowOff>
    </xdr:to>
    <xdr:pic>
      <xdr:nvPicPr>
        <xdr:cNvPr id="3" name="Grafik 18">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4675" y="809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7</xdr:row>
      <xdr:rowOff>9525</xdr:rowOff>
    </xdr:from>
    <xdr:to>
      <xdr:col>5</xdr:col>
      <xdr:colOff>0</xdr:colOff>
      <xdr:row>7</xdr:row>
      <xdr:rowOff>114300</xdr:rowOff>
    </xdr:to>
    <xdr:pic>
      <xdr:nvPicPr>
        <xdr:cNvPr id="4" name="Grafik 18">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1800" y="1085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1857375</xdr:colOff>
      <xdr:row>7</xdr:row>
      <xdr:rowOff>9525</xdr:rowOff>
    </xdr:from>
    <xdr:to>
      <xdr:col>10</xdr:col>
      <xdr:colOff>0</xdr:colOff>
      <xdr:row>7</xdr:row>
      <xdr:rowOff>114300</xdr:rowOff>
    </xdr:to>
    <xdr:pic>
      <xdr:nvPicPr>
        <xdr:cNvPr id="5" name="Grafik 18">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4675" y="1085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dimension ref="B1:T44"/>
  <sheetViews>
    <sheetView showGridLines="0" tabSelected="1" showRuler="0" zoomScaleNormal="100" zoomScaleSheetLayoutView="100" workbookViewId="0">
      <selection activeCell="C6" sqref="C6:D6"/>
    </sheetView>
  </sheetViews>
  <sheetFormatPr defaultColWidth="9.140625" defaultRowHeight="12.75" x14ac:dyDescent="0.2"/>
  <cols>
    <col min="1" max="1" width="0.85546875" style="1" customWidth="1"/>
    <col min="2" max="2" width="23.140625" style="1" customWidth="1"/>
    <col min="3" max="3" width="13.85546875" style="1" customWidth="1"/>
    <col min="4" max="4" width="17.7109375" style="1" customWidth="1"/>
    <col min="5" max="5" width="15.5703125" style="1" customWidth="1"/>
    <col min="6" max="6" width="9.28515625" style="1" customWidth="1"/>
    <col min="7" max="8" width="11.7109375" style="1" customWidth="1"/>
    <col min="9" max="9" width="8.28515625" style="1" customWidth="1"/>
    <col min="10" max="16384" width="9.140625" style="1"/>
  </cols>
  <sheetData>
    <row r="1" spans="2:8" ht="4.5" customHeight="1" x14ac:dyDescent="0.2"/>
    <row r="2" spans="2:8" ht="12.95" customHeight="1" x14ac:dyDescent="0.2">
      <c r="B2" s="2" t="s">
        <v>943</v>
      </c>
    </row>
    <row r="3" spans="2:8" ht="15.95" customHeight="1" x14ac:dyDescent="0.2">
      <c r="B3" s="166" t="s">
        <v>428</v>
      </c>
    </row>
    <row r="4" spans="2:8" ht="15.75" customHeight="1" x14ac:dyDescent="0.2">
      <c r="B4" s="292"/>
      <c r="C4" s="293"/>
      <c r="D4" s="293"/>
    </row>
    <row r="5" spans="2:8" ht="16.5" customHeight="1" x14ac:dyDescent="0.2">
      <c r="B5" s="292"/>
      <c r="C5" s="293"/>
      <c r="D5" s="293"/>
      <c r="E5" s="123"/>
      <c r="F5" s="123"/>
    </row>
    <row r="6" spans="2:8" ht="15" customHeight="1" x14ac:dyDescent="0.2">
      <c r="B6" s="124" t="s">
        <v>1</v>
      </c>
      <c r="C6" s="284"/>
      <c r="D6" s="285"/>
      <c r="E6" s="124"/>
      <c r="F6" s="124"/>
      <c r="G6" s="294"/>
      <c r="H6" s="294"/>
    </row>
    <row r="7" spans="2:8" ht="6.95" customHeight="1" x14ac:dyDescent="0.2">
      <c r="D7" s="125"/>
      <c r="E7" s="3"/>
      <c r="F7" s="3"/>
    </row>
    <row r="8" spans="2:8" ht="15" customHeight="1" x14ac:dyDescent="0.2">
      <c r="B8" s="124" t="s">
        <v>2</v>
      </c>
      <c r="C8" s="295" t="str">
        <f>IF($C$6="","",Datenquelle!B69)</f>
        <v/>
      </c>
      <c r="D8" s="296"/>
      <c r="E8" s="296"/>
      <c r="F8" s="296"/>
      <c r="G8" s="296"/>
      <c r="H8" s="297"/>
    </row>
    <row r="9" spans="2:8" ht="6.95" customHeight="1" x14ac:dyDescent="0.2">
      <c r="B9" s="125"/>
      <c r="C9" s="125"/>
      <c r="D9" s="125"/>
    </row>
    <row r="10" spans="2:8" ht="15" customHeight="1" x14ac:dyDescent="0.2">
      <c r="B10" s="124" t="s">
        <v>3</v>
      </c>
      <c r="C10" s="295" t="str">
        <f>IF($C$6="","",Datenquelle!C69)</f>
        <v/>
      </c>
      <c r="D10" s="296"/>
      <c r="E10" s="296"/>
      <c r="F10" s="296"/>
      <c r="G10" s="296"/>
      <c r="H10" s="297"/>
    </row>
    <row r="11" spans="2:8" ht="6.95" customHeight="1" x14ac:dyDescent="0.2">
      <c r="B11" s="125"/>
      <c r="C11" s="125"/>
      <c r="D11" s="125"/>
    </row>
    <row r="12" spans="2:8" ht="15" customHeight="1" x14ac:dyDescent="0.2">
      <c r="B12" s="1" t="s">
        <v>725</v>
      </c>
      <c r="C12" s="284"/>
      <c r="D12" s="285"/>
      <c r="E12" s="171" t="s">
        <v>9</v>
      </c>
      <c r="F12" s="121"/>
      <c r="G12" s="300"/>
      <c r="H12" s="301"/>
    </row>
    <row r="13" spans="2:8" ht="6.95" customHeight="1" x14ac:dyDescent="0.2">
      <c r="D13" s="125"/>
      <c r="E13" s="126"/>
    </row>
    <row r="14" spans="2:8" ht="15" customHeight="1" x14ac:dyDescent="0.2">
      <c r="B14" s="1" t="s">
        <v>726</v>
      </c>
      <c r="C14" s="284"/>
      <c r="D14" s="285"/>
      <c r="E14" s="127" t="s">
        <v>83</v>
      </c>
      <c r="G14" s="302" t="str">
        <f>IF($C$6="","",Datenquelle!F69)</f>
        <v/>
      </c>
      <c r="H14" s="303"/>
    </row>
    <row r="15" spans="2:8" ht="6.95" customHeight="1" x14ac:dyDescent="0.2">
      <c r="D15" s="125"/>
      <c r="E15" s="128"/>
      <c r="F15" s="3"/>
    </row>
    <row r="16" spans="2:8" ht="15.75" customHeight="1" x14ac:dyDescent="0.2">
      <c r="B16" s="4" t="s">
        <v>4</v>
      </c>
      <c r="C16" s="298"/>
      <c r="D16" s="299"/>
      <c r="E16" s="127" t="s">
        <v>7</v>
      </c>
      <c r="G16" s="304">
        <v>2025</v>
      </c>
      <c r="H16" s="305"/>
    </row>
    <row r="17" spans="2:20" ht="11.25" customHeight="1" x14ac:dyDescent="0.2">
      <c r="D17" s="125"/>
      <c r="E17" s="3"/>
      <c r="F17" s="3"/>
    </row>
    <row r="18" spans="2:20" ht="15" customHeight="1" x14ac:dyDescent="0.2">
      <c r="B18" s="306" t="s">
        <v>5</v>
      </c>
      <c r="C18" s="306"/>
      <c r="D18" s="286" t="s">
        <v>666</v>
      </c>
      <c r="E18" s="287"/>
      <c r="F18" s="287"/>
      <c r="G18" s="287"/>
      <c r="H18" s="288"/>
    </row>
    <row r="19" spans="2:20" ht="25.5" customHeight="1" x14ac:dyDescent="0.2">
      <c r="B19" s="306" t="str">
        <f>IF($C$6="","",Datenquelle!E69)</f>
        <v/>
      </c>
      <c r="C19" s="306"/>
      <c r="D19" s="289"/>
      <c r="E19" s="289"/>
      <c r="F19" s="289"/>
      <c r="G19" s="289"/>
      <c r="H19" s="289"/>
    </row>
    <row r="20" spans="2:20" ht="15" customHeight="1" x14ac:dyDescent="0.2">
      <c r="B20" s="125"/>
      <c r="C20" s="125"/>
      <c r="D20" s="125"/>
      <c r="E20" s="125"/>
      <c r="F20" s="125"/>
    </row>
    <row r="21" spans="2:20" ht="15" customHeight="1" x14ac:dyDescent="0.2">
      <c r="B21" s="290" t="s">
        <v>94</v>
      </c>
      <c r="C21" s="290"/>
      <c r="D21" s="307" t="s">
        <v>6</v>
      </c>
      <c r="E21" s="308"/>
      <c r="F21" s="308"/>
      <c r="G21" s="308"/>
      <c r="H21" s="309"/>
    </row>
    <row r="22" spans="2:20" ht="16.5" customHeight="1" x14ac:dyDescent="0.2">
      <c r="B22" s="306" t="s">
        <v>95</v>
      </c>
      <c r="C22" s="306"/>
      <c r="D22" s="310"/>
      <c r="E22" s="310"/>
      <c r="F22" s="310"/>
      <c r="G22" s="310"/>
      <c r="H22" s="310"/>
    </row>
    <row r="23" spans="2:20" ht="25.5" customHeight="1" x14ac:dyDescent="0.2">
      <c r="D23" s="125"/>
      <c r="E23" s="137"/>
      <c r="F23" s="137"/>
    </row>
    <row r="24" spans="2:20" ht="28.5" customHeight="1" x14ac:dyDescent="0.2">
      <c r="B24" s="168"/>
      <c r="C24" s="168"/>
      <c r="D24" s="311" t="s">
        <v>435</v>
      </c>
      <c r="E24" s="312"/>
      <c r="F24" s="311" t="s">
        <v>574</v>
      </c>
      <c r="G24" s="313"/>
      <c r="H24" s="312"/>
    </row>
    <row r="25" spans="2:20" s="24" customFormat="1" ht="30" customHeight="1" x14ac:dyDescent="0.25">
      <c r="B25" s="320" t="s">
        <v>168</v>
      </c>
      <c r="C25" s="321"/>
      <c r="D25" s="313"/>
      <c r="E25" s="313"/>
      <c r="F25" s="167"/>
      <c r="G25" s="313"/>
      <c r="H25" s="312"/>
    </row>
    <row r="26" spans="2:20" ht="20.100000000000001" customHeight="1" x14ac:dyDescent="0.2">
      <c r="B26" s="322" t="s">
        <v>452</v>
      </c>
      <c r="C26" s="323"/>
      <c r="D26" s="334"/>
      <c r="E26" s="335"/>
      <c r="F26" s="314"/>
      <c r="G26" s="319"/>
      <c r="H26" s="315"/>
    </row>
    <row r="27" spans="2:20" ht="20.100000000000001" customHeight="1" x14ac:dyDescent="0.2">
      <c r="B27" s="326" t="s">
        <v>447</v>
      </c>
      <c r="C27" s="327"/>
      <c r="D27" s="334"/>
      <c r="E27" s="335"/>
      <c r="F27" s="314"/>
      <c r="G27" s="319"/>
      <c r="H27" s="315"/>
    </row>
    <row r="28" spans="2:20" s="4" customFormat="1" ht="20.100000000000001" customHeight="1" x14ac:dyDescent="0.25">
      <c r="B28" s="316" t="s">
        <v>169</v>
      </c>
      <c r="C28" s="317"/>
      <c r="D28" s="314"/>
      <c r="E28" s="315"/>
      <c r="F28" s="314"/>
      <c r="G28" s="319"/>
      <c r="H28" s="315"/>
    </row>
    <row r="29" spans="2:20" s="4" customFormat="1" ht="30" customHeight="1" x14ac:dyDescent="0.25">
      <c r="B29" s="324" t="s">
        <v>170</v>
      </c>
      <c r="C29" s="325"/>
      <c r="D29" s="169"/>
      <c r="E29" s="169"/>
      <c r="F29" s="169"/>
      <c r="G29" s="169"/>
      <c r="H29" s="170"/>
      <c r="K29" s="291"/>
      <c r="L29" s="291"/>
      <c r="M29" s="291"/>
      <c r="N29" s="291"/>
      <c r="O29" s="291"/>
      <c r="P29" s="291"/>
      <c r="Q29" s="291"/>
      <c r="R29" s="291"/>
      <c r="S29" s="291"/>
      <c r="T29" s="291"/>
    </row>
    <row r="30" spans="2:20" s="4" customFormat="1" ht="20.100000000000001" customHeight="1" x14ac:dyDescent="0.25">
      <c r="B30" s="316" t="s">
        <v>171</v>
      </c>
      <c r="C30" s="317"/>
      <c r="D30" s="314"/>
      <c r="E30" s="315"/>
      <c r="F30" s="314"/>
      <c r="G30" s="319"/>
      <c r="H30" s="315"/>
    </row>
    <row r="31" spans="2:20" s="4" customFormat="1" ht="20.100000000000001" customHeight="1" x14ac:dyDescent="0.25">
      <c r="B31" s="316" t="s">
        <v>172</v>
      </c>
      <c r="C31" s="317"/>
      <c r="D31" s="314"/>
      <c r="E31" s="315"/>
      <c r="F31" s="314"/>
      <c r="G31" s="319"/>
      <c r="H31" s="315"/>
    </row>
    <row r="32" spans="2:20" s="4" customFormat="1" ht="26.1" customHeight="1" x14ac:dyDescent="0.25">
      <c r="B32" s="316" t="s">
        <v>325</v>
      </c>
      <c r="C32" s="317"/>
      <c r="D32" s="314"/>
      <c r="E32" s="315"/>
      <c r="F32" s="314"/>
      <c r="G32" s="319"/>
      <c r="H32" s="315"/>
    </row>
    <row r="33" spans="2:8" s="4" customFormat="1" ht="20.100000000000001" customHeight="1" x14ac:dyDescent="0.25">
      <c r="B33" s="316" t="s">
        <v>173</v>
      </c>
      <c r="C33" s="317"/>
      <c r="D33" s="314"/>
      <c r="E33" s="315"/>
      <c r="F33" s="314"/>
      <c r="G33" s="319"/>
      <c r="H33" s="315"/>
    </row>
    <row r="34" spans="2:8" s="4" customFormat="1" ht="30" customHeight="1" x14ac:dyDescent="0.25">
      <c r="B34" s="324" t="s">
        <v>174</v>
      </c>
      <c r="C34" s="325"/>
      <c r="D34" s="169"/>
      <c r="E34" s="169"/>
      <c r="F34" s="169"/>
      <c r="G34" s="169"/>
      <c r="H34" s="170"/>
    </row>
    <row r="35" spans="2:8" s="4" customFormat="1" ht="20.100000000000001" customHeight="1" x14ac:dyDescent="0.25">
      <c r="B35" s="316" t="s">
        <v>175</v>
      </c>
      <c r="C35" s="317"/>
      <c r="D35" s="314"/>
      <c r="E35" s="315"/>
      <c r="F35" s="314"/>
      <c r="G35" s="319"/>
      <c r="H35" s="315"/>
    </row>
    <row r="36" spans="2:8" s="4" customFormat="1" ht="20.100000000000001" customHeight="1" x14ac:dyDescent="0.25">
      <c r="B36" s="316" t="s">
        <v>176</v>
      </c>
      <c r="C36" s="317"/>
      <c r="D36" s="314"/>
      <c r="E36" s="315"/>
      <c r="F36" s="314"/>
      <c r="G36" s="319"/>
      <c r="H36" s="315"/>
    </row>
    <row r="37" spans="2:8" s="4" customFormat="1" ht="20.100000000000001" customHeight="1" x14ac:dyDescent="0.25">
      <c r="B37" s="316" t="s">
        <v>177</v>
      </c>
      <c r="C37" s="317"/>
      <c r="D37" s="314"/>
      <c r="E37" s="315"/>
      <c r="F37" s="314"/>
      <c r="G37" s="319"/>
      <c r="H37" s="315"/>
    </row>
    <row r="38" spans="2:8" s="4" customFormat="1" ht="30" customHeight="1" x14ac:dyDescent="0.25">
      <c r="B38" s="324" t="s">
        <v>180</v>
      </c>
      <c r="C38" s="328"/>
      <c r="D38" s="314"/>
      <c r="E38" s="315"/>
      <c r="F38" s="314"/>
      <c r="G38" s="319"/>
      <c r="H38" s="315"/>
    </row>
    <row r="39" spans="2:8" ht="9" customHeight="1" x14ac:dyDescent="0.2">
      <c r="B39" s="318"/>
      <c r="C39" s="318"/>
      <c r="D39" s="318"/>
      <c r="E39" s="318"/>
      <c r="F39" s="318"/>
      <c r="G39" s="318"/>
      <c r="H39" s="318"/>
    </row>
    <row r="40" spans="2:8" ht="30" customHeight="1" x14ac:dyDescent="0.2">
      <c r="B40" s="324" t="s">
        <v>178</v>
      </c>
      <c r="C40" s="325"/>
      <c r="D40" s="325"/>
      <c r="E40" s="325"/>
      <c r="F40" s="325"/>
      <c r="G40" s="325"/>
      <c r="H40" s="328"/>
    </row>
    <row r="41" spans="2:8" ht="20.100000000000001" customHeight="1" x14ac:dyDescent="0.2">
      <c r="B41" s="316" t="s">
        <v>179</v>
      </c>
      <c r="C41" s="317"/>
      <c r="D41" s="331">
        <f>SUM(D26,D27,D28,D30,D31,D32,D33,D35,D36,D37,D38)</f>
        <v>0</v>
      </c>
      <c r="E41" s="333"/>
      <c r="F41" s="331">
        <f>SUM(F26,F27,F28,F30,F31,F32,F33,F35,F36,F37,F38)</f>
        <v>0</v>
      </c>
      <c r="G41" s="332"/>
      <c r="H41" s="333"/>
    </row>
    <row r="42" spans="2:8" ht="9" customHeight="1" x14ac:dyDescent="0.2">
      <c r="B42" s="122"/>
      <c r="C42" s="122"/>
      <c r="D42" s="122"/>
      <c r="E42" s="122"/>
      <c r="F42" s="122"/>
      <c r="G42" s="122"/>
      <c r="H42" s="129"/>
    </row>
    <row r="43" spans="2:8" ht="21.75" customHeight="1" x14ac:dyDescent="0.2">
      <c r="B43" s="330" t="s">
        <v>945</v>
      </c>
      <c r="C43" s="330"/>
      <c r="D43" s="330"/>
      <c r="E43" s="330"/>
      <c r="F43" s="330"/>
      <c r="G43" s="330"/>
      <c r="H43" s="330"/>
    </row>
    <row r="44" spans="2:8" ht="180.75" customHeight="1" x14ac:dyDescent="0.2">
      <c r="B44" s="329" t="s">
        <v>736</v>
      </c>
      <c r="C44" s="329"/>
      <c r="D44" s="329"/>
      <c r="E44" s="329"/>
      <c r="F44" s="329"/>
      <c r="G44" s="329"/>
      <c r="H44" s="329"/>
    </row>
  </sheetData>
  <sheetProtection algorithmName="SHA-512" hashValue="ksODVRmbrQws1xVBHB+zXVpJOb4FCIvip96phetstmf7HKzo0CcQ8GE82DpLUUlLnHh72csi9dHh1/ToRwuonQ==" saltValue="4w3Y+tSTw0vPvol3ZhSgDw==" spinCount="100000" sheet="1" objects="1" scenarios="1" selectLockedCells="1"/>
  <dataConsolidate/>
  <mergeCells count="68">
    <mergeCell ref="D25:E25"/>
    <mergeCell ref="F26:H26"/>
    <mergeCell ref="F28:H28"/>
    <mergeCell ref="D26:E26"/>
    <mergeCell ref="D28:E28"/>
    <mergeCell ref="D27:E27"/>
    <mergeCell ref="F27:H27"/>
    <mergeCell ref="B41:C41"/>
    <mergeCell ref="D41:E41"/>
    <mergeCell ref="D37:E37"/>
    <mergeCell ref="F35:H35"/>
    <mergeCell ref="F36:H36"/>
    <mergeCell ref="F37:H37"/>
    <mergeCell ref="F38:H38"/>
    <mergeCell ref="B40:H40"/>
    <mergeCell ref="B44:H44"/>
    <mergeCell ref="B31:C31"/>
    <mergeCell ref="D31:E31"/>
    <mergeCell ref="B32:C32"/>
    <mergeCell ref="D32:E32"/>
    <mergeCell ref="B33:C33"/>
    <mergeCell ref="D33:E33"/>
    <mergeCell ref="F31:H31"/>
    <mergeCell ref="F32:H32"/>
    <mergeCell ref="F33:H33"/>
    <mergeCell ref="B34:C34"/>
    <mergeCell ref="B35:C35"/>
    <mergeCell ref="D35:E35"/>
    <mergeCell ref="B36:C36"/>
    <mergeCell ref="B43:H43"/>
    <mergeCell ref="F41:H41"/>
    <mergeCell ref="D24:E24"/>
    <mergeCell ref="F24:H24"/>
    <mergeCell ref="D36:E36"/>
    <mergeCell ref="B37:C37"/>
    <mergeCell ref="B39:H39"/>
    <mergeCell ref="F30:H30"/>
    <mergeCell ref="B25:C25"/>
    <mergeCell ref="B26:C26"/>
    <mergeCell ref="G25:H25"/>
    <mergeCell ref="B28:C28"/>
    <mergeCell ref="B29:C29"/>
    <mergeCell ref="B30:C30"/>
    <mergeCell ref="D30:E30"/>
    <mergeCell ref="B27:C27"/>
    <mergeCell ref="B38:C38"/>
    <mergeCell ref="D38:E38"/>
    <mergeCell ref="K29:T29"/>
    <mergeCell ref="B4:D4"/>
    <mergeCell ref="B5:D5"/>
    <mergeCell ref="G6:H6"/>
    <mergeCell ref="C8:H8"/>
    <mergeCell ref="C10:H10"/>
    <mergeCell ref="C6:D6"/>
    <mergeCell ref="C16:D16"/>
    <mergeCell ref="G12:H12"/>
    <mergeCell ref="G14:H14"/>
    <mergeCell ref="G16:H16"/>
    <mergeCell ref="B22:C22"/>
    <mergeCell ref="D21:H21"/>
    <mergeCell ref="D22:H22"/>
    <mergeCell ref="B19:C19"/>
    <mergeCell ref="B18:C18"/>
    <mergeCell ref="C14:D14"/>
    <mergeCell ref="C12:D12"/>
    <mergeCell ref="D18:H18"/>
    <mergeCell ref="D19:H19"/>
    <mergeCell ref="B21:C21"/>
  </mergeCells>
  <conditionalFormatting sqref="C6">
    <cfRule type="expression" dxfId="61" priority="117" stopIfTrue="1">
      <formula>LEN(TRIM(C6))=0</formula>
    </cfRule>
  </conditionalFormatting>
  <conditionalFormatting sqref="C12">
    <cfRule type="expression" dxfId="60" priority="4" stopIfTrue="1">
      <formula>LEN(TRIM(C12))=0</formula>
    </cfRule>
  </conditionalFormatting>
  <conditionalFormatting sqref="C14">
    <cfRule type="expression" dxfId="59" priority="2" stopIfTrue="1">
      <formula>LEN(TRIM(C14))=0</formula>
    </cfRule>
  </conditionalFormatting>
  <conditionalFormatting sqref="C16">
    <cfRule type="expression" dxfId="58" priority="119" stopIfTrue="1">
      <formula>LEN(TRIM(C16))=0</formula>
    </cfRule>
  </conditionalFormatting>
  <conditionalFormatting sqref="C12:D12">
    <cfRule type="expression" dxfId="57" priority="3">
      <formula>IF(OR($B$19="Österreich",$B$19="Schweiz",$B$19="Italien",$B$19="Luxemburg",$B$19="Polen",$B$19="Rumänien",$B$19="China",$B$19="Russland"),TRUE,FALSE)</formula>
    </cfRule>
  </conditionalFormatting>
  <conditionalFormatting sqref="C14:D14">
    <cfRule type="expression" dxfId="56" priority="1">
      <formula>IF(OR($B$19="Österreich",$B$19="Schweiz",$B$19="Italien",$B$19="Luxemburg",$B$19="Polen",$B$19="Rumänien",$B$19="China",$B$19="Russland"),TRUE,FALSE)</formula>
    </cfRule>
  </conditionalFormatting>
  <conditionalFormatting sqref="D19">
    <cfRule type="expression" dxfId="55" priority="7" stopIfTrue="1">
      <formula>LEN(TRIM(D19))=0</formula>
    </cfRule>
  </conditionalFormatting>
  <conditionalFormatting sqref="D22">
    <cfRule type="expression" dxfId="54" priority="6" stopIfTrue="1">
      <formula>LEN(TRIM(D22))=0</formula>
    </cfRule>
  </conditionalFormatting>
  <conditionalFormatting sqref="D26:D28">
    <cfRule type="containsBlanks" dxfId="53" priority="45">
      <formula>LEN(TRIM(D26))=0</formula>
    </cfRule>
  </conditionalFormatting>
  <conditionalFormatting sqref="D30:D33">
    <cfRule type="containsBlanks" dxfId="52" priority="37">
      <formula>LEN(TRIM(D30))=0</formula>
    </cfRule>
  </conditionalFormatting>
  <conditionalFormatting sqref="D35:D38">
    <cfRule type="containsBlanks" dxfId="51" priority="29">
      <formula>LEN(TRIM(D35))=0</formula>
    </cfRule>
  </conditionalFormatting>
  <conditionalFormatting sqref="D41">
    <cfRule type="containsBlanks" dxfId="50" priority="27">
      <formula>LEN(TRIM(D41))=0</formula>
    </cfRule>
  </conditionalFormatting>
  <conditionalFormatting sqref="F26:F28">
    <cfRule type="containsBlanks" dxfId="49" priority="24">
      <formula>LEN(TRIM(F26))=0</formula>
    </cfRule>
  </conditionalFormatting>
  <conditionalFormatting sqref="F30:F33">
    <cfRule type="containsBlanks" dxfId="48" priority="20">
      <formula>LEN(TRIM(F30))=0</formula>
    </cfRule>
  </conditionalFormatting>
  <conditionalFormatting sqref="F35:F38">
    <cfRule type="containsBlanks" dxfId="47" priority="16">
      <formula>LEN(TRIM(F35))=0</formula>
    </cfRule>
  </conditionalFormatting>
  <conditionalFormatting sqref="F41">
    <cfRule type="containsBlanks" dxfId="46" priority="15">
      <formula>LEN(TRIM(F41))=0</formula>
    </cfRule>
  </conditionalFormatting>
  <conditionalFormatting sqref="G12">
    <cfRule type="expression" dxfId="45" priority="116" stopIfTrue="1">
      <formula>LEN(TRIM(G12))=0</formula>
    </cfRule>
  </conditionalFormatting>
  <dataValidations count="12">
    <dataValidation type="textLength" allowBlank="1" showErrorMessage="1" errorTitle="Eingabefehler" error="Nur Texteingabe bis 100 Zeichen möglich." prompt="Name, Vorname" sqref="C16" xr:uid="{00000000-0002-0000-0000-000000000000}">
      <formula1>0</formula1>
      <formula2>100</formula2>
    </dataValidation>
    <dataValidation errorStyle="information" allowBlank="1" showInputMessage="1" showErrorMessage="1" sqref="G16" xr:uid="{00000000-0002-0000-0000-000001000000}"/>
    <dataValidation allowBlank="1" showInputMessage="1" showErrorMessage="1" errorTitle="Eingabefehler" sqref="G14" xr:uid="{00000000-0002-0000-0000-000002000000}"/>
    <dataValidation type="whole" allowBlank="1" showErrorMessage="1" error="Ganze Zahl zwischen 0 und 5000 eingeben." sqref="H42" xr:uid="{00000000-0002-0000-0000-000003000000}">
      <formula1>0</formula1>
      <formula2>5000</formula2>
    </dataValidation>
    <dataValidation type="date" allowBlank="1" showErrorMessage="1" errorTitle="Eingabefehler" error="Format: tt.mm.jjjj_x000a__x000a_Zeitraum zwischen 01.10.2025 - 31.01.2027 angeben." sqref="G12:H12" xr:uid="{00000000-0002-0000-0000-000004000000}">
      <formula1>45931</formula1>
      <formula2>46418</formula2>
    </dataValidation>
    <dataValidation allowBlank="1" showErrorMessage="1" error="Ganze Zahl zwischen 0 und 5000 eingeben." sqref="B26:B27" xr:uid="{00000000-0002-0000-0000-000005000000}"/>
    <dataValidation type="whole" allowBlank="1" showInputMessage="1" showErrorMessage="1" errorTitle="Eingabefehler" error="Anzahl Primärfälle kann nicht großer als Anzahl Patientenfälle sein." sqref="D35:E38 D30:E33 D26:E28" xr:uid="{00000000-0002-0000-0000-000006000000}">
      <formula1>0</formula1>
      <formula2>F26</formula2>
    </dataValidation>
    <dataValidation type="whole" allowBlank="1" showInputMessage="1" showErrorMessage="1" errorTitle="Eingabefehler" error="Anzahl Patientenfälle kann nicht kleiner als Anzahl Primärfälle sein." sqref="F31:H33 F35:H38 F26:H28" xr:uid="{00000000-0002-0000-0000-000007000000}">
      <formula1>D26</formula1>
      <formula2>5000</formula2>
    </dataValidation>
    <dataValidation type="whole" showInputMessage="1" showErrorMessage="1" errorTitle="Eingabefehler" error="Anzahl Patientenfälle kann nicht kleiner als Anzahl Primärfälle sein." sqref="F30:H30" xr:uid="{00000000-0002-0000-0000-000008000000}">
      <formula1>D30</formula1>
      <formula2>5000</formula2>
    </dataValidation>
    <dataValidation type="whole" allowBlank="1" showErrorMessage="1" errorTitle="Eingabefehler" error="Die IK-Nummer muss eine 9-stellige Ziffernfolge sein, welche mit 26 beginnt." prompt="Name, Vorname" sqref="C12:D12" xr:uid="{000B9F40-8E84-4EFA-B550-9C3AA0CB5610}">
      <formula1>260000000</formula1>
      <formula2>269999999</formula2>
    </dataValidation>
    <dataValidation type="whole" allowBlank="1" showErrorMessage="1" errorTitle="Eingabefehler" error="Die Standort-Nummer muss eine 9-stellige Ziffernfolge sein, welche mit 77 beginnt." prompt="Name, Vorname" sqref="C14:D14" xr:uid="{C142D045-155B-4C33-92D7-7CD482AD9561}">
      <formula1>770000000</formula1>
      <formula2>779999999</formula2>
    </dataValidation>
    <dataValidation type="list" allowBlank="1" showInputMessage="1" showErrorMessage="1" errorTitle="Hinweis" error="Auswahl treffen über Dropdown-Liste." sqref="D22:H22" xr:uid="{00000000-0002-0000-0000-000009000000}">
      <formula1>Tumordokumentation</formula1>
    </dataValidation>
  </dataValidations>
  <pageMargins left="0.25" right="0.25" top="0.75" bottom="0.75" header="0.3" footer="0.3"/>
  <pageSetup paperSize="9" scale="93" fitToHeight="0" orientation="portrait" r:id="rId1"/>
  <headerFooter>
    <oddFooter>&amp;L&amp;"Arial,Standard"&amp;7&amp;F&amp;C&amp;"Arial,Standard"&amp;7 © DKG  Alle Rechte vorbehalten&amp;R&amp;"Arial,Standard"&amp;7&amp;P</oddFooter>
  </headerFooter>
  <rowBreaks count="1" manualBreakCount="1">
    <brk id="42" min="1" max="7" man="1"/>
  </rowBreaks>
  <drawing r:id="rId2"/>
  <legacyDrawing r:id="rId3"/>
  <legacyDrawingHF r:id="rId4"/>
  <extLst>
    <ext xmlns:x14="http://schemas.microsoft.com/office/spreadsheetml/2009/9/main" uri="{CCE6A557-97BC-4b89-ADB6-D9C93CAAB3DF}">
      <x14:dataValidations xmlns:xm="http://schemas.microsoft.com/office/excel/2006/main" count="2">
        <x14:dataValidation type="list" allowBlank="1" showInputMessage="1" showErrorMessage="1" errorTitle="Hinweis" error="Auswahl treffen über Dropdown-Liste." xr:uid="{00000000-0002-0000-0000-00000A000000}">
          <x14:formula1>
            <xm:f>Datenquelle!$B$61:$B$66</xm:f>
          </x14:formula1>
          <xm:sqref>D19:H19</xm:sqref>
        </x14:dataValidation>
        <x14:dataValidation type="list" allowBlank="1" showErrorMessage="1" errorTitle="Hinweis" error="Auswahl treffen über Dropdown-Liste." xr:uid="{00000000-0002-0000-0000-00000B000000}">
          <x14:formula1>
            <xm:f>Datenquelle!$A$72:$A225</xm:f>
          </x14:formula1>
          <xm:sqref>C6:D6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6"/>
  <dimension ref="A3:O77"/>
  <sheetViews>
    <sheetView showGridLines="0" zoomScaleNormal="100" workbookViewId="0">
      <selection activeCell="B9" sqref="B9"/>
    </sheetView>
  </sheetViews>
  <sheetFormatPr defaultColWidth="9.140625" defaultRowHeight="14.25" x14ac:dyDescent="0.25"/>
  <cols>
    <col min="1" max="1" width="1.5703125" style="39" customWidth="1"/>
    <col min="2" max="2" width="22" style="39" customWidth="1"/>
    <col min="3" max="3" width="9.140625" style="39" customWidth="1"/>
    <col min="4" max="4" width="13.7109375" style="39" customWidth="1"/>
    <col min="5" max="5" width="18.42578125" style="39" customWidth="1"/>
    <col min="6" max="6" width="15.42578125" style="39" customWidth="1"/>
    <col min="7" max="7" width="21.140625" style="39" customWidth="1"/>
    <col min="8" max="9" width="20.28515625" style="39" customWidth="1"/>
    <col min="10" max="10" width="14.5703125" style="39" customWidth="1"/>
    <col min="11" max="11" width="15.42578125" style="39" customWidth="1"/>
    <col min="12" max="12" width="16.28515625" style="39" customWidth="1"/>
    <col min="13" max="16" width="9.140625" style="39" customWidth="1"/>
    <col min="17" max="17" width="56.7109375" style="39" customWidth="1"/>
    <col min="18" max="18" width="9.140625" style="39" customWidth="1"/>
    <col min="19" max="19" width="20.7109375" style="39" customWidth="1"/>
    <col min="20" max="20" width="24.140625" style="39" customWidth="1"/>
    <col min="21" max="21" width="20.7109375" style="39" customWidth="1"/>
    <col min="22" max="16384" width="9.140625" style="39"/>
  </cols>
  <sheetData>
    <row r="3" spans="2:15" ht="15" x14ac:dyDescent="0.25">
      <c r="C3" s="38" t="s">
        <v>36</v>
      </c>
      <c r="M3" s="40"/>
      <c r="N3" s="40"/>
      <c r="O3" s="40"/>
    </row>
    <row r="4" spans="2:15" ht="27" customHeight="1" x14ac:dyDescent="0.25">
      <c r="D4" s="211" t="s">
        <v>13</v>
      </c>
      <c r="I4" s="36"/>
      <c r="M4" s="40"/>
      <c r="N4" s="40"/>
      <c r="O4" s="40"/>
    </row>
    <row r="5" spans="2:15" ht="33.75" x14ac:dyDescent="0.25">
      <c r="C5" s="211" t="s">
        <v>37</v>
      </c>
      <c r="D5" s="211" t="s">
        <v>38</v>
      </c>
      <c r="E5" s="211" t="s">
        <v>14</v>
      </c>
      <c r="F5" s="211" t="s">
        <v>17</v>
      </c>
      <c r="G5" s="211" t="s">
        <v>16</v>
      </c>
      <c r="H5" s="211" t="s">
        <v>156</v>
      </c>
      <c r="I5" s="211" t="s">
        <v>0</v>
      </c>
      <c r="J5" s="38"/>
      <c r="K5" s="211" t="s">
        <v>157</v>
      </c>
      <c r="M5" s="40"/>
      <c r="N5" s="40"/>
      <c r="O5" s="40"/>
    </row>
    <row r="6" spans="2:15" x14ac:dyDescent="0.25">
      <c r="C6" s="36">
        <f>COUNTIF('Kennzahlenbogen_(KB)'!$R$8:$R$58,C5)</f>
        <v>0</v>
      </c>
      <c r="D6" s="36">
        <f>COUNTIF('Kennzahlenbogen_(KB)'!$R$8:$R$58,D5)</f>
        <v>0</v>
      </c>
      <c r="E6" s="36">
        <f>COUNTIF('Kennzahlenbogen_(KB)'!$R$8:$R$58,E5)</f>
        <v>0</v>
      </c>
      <c r="F6" s="36">
        <f>COUNTIF('Kennzahlenbogen_(KB)'!$R$8:$R$58,F5)</f>
        <v>17</v>
      </c>
      <c r="G6" s="36">
        <f>COUNTIF('Kennzahlenbogen_(KB)'!$R$8:$R$58,G5)</f>
        <v>0</v>
      </c>
      <c r="H6" s="36">
        <f>COUNTIF('Kennzahlenbogen_(KB)'!$R$8:$R$58,H5)</f>
        <v>0</v>
      </c>
      <c r="I6" s="36">
        <f>SUM(D6:H6)</f>
        <v>17</v>
      </c>
      <c r="K6" s="36">
        <f>D6+H6</f>
        <v>0</v>
      </c>
      <c r="M6" s="40"/>
      <c r="N6" s="40"/>
      <c r="O6" s="40"/>
    </row>
    <row r="7" spans="2:15" x14ac:dyDescent="0.25">
      <c r="C7" s="36"/>
      <c r="D7" s="36">
        <f>C6+D6+H6</f>
        <v>0</v>
      </c>
      <c r="E7" s="36">
        <f>E6</f>
        <v>0</v>
      </c>
      <c r="F7" s="36"/>
      <c r="G7" s="36">
        <f>F6+G6</f>
        <v>17</v>
      </c>
      <c r="H7" s="36"/>
      <c r="I7" s="36">
        <f>SUM(D7:H7)</f>
        <v>17</v>
      </c>
      <c r="K7" s="36"/>
      <c r="M7" s="40"/>
      <c r="N7" s="40"/>
      <c r="O7" s="40"/>
    </row>
    <row r="8" spans="2:15" x14ac:dyDescent="0.25">
      <c r="B8" s="39" t="s">
        <v>18</v>
      </c>
      <c r="C8" s="36"/>
      <c r="D8" s="36"/>
      <c r="E8" s="36">
        <f>D7+E7</f>
        <v>0</v>
      </c>
      <c r="F8" s="36"/>
      <c r="G8" s="36">
        <f>G7</f>
        <v>17</v>
      </c>
      <c r="H8" s="36"/>
      <c r="I8" s="36">
        <f>SUM(D8:H8)</f>
        <v>17</v>
      </c>
      <c r="K8" s="36"/>
      <c r="M8" s="40"/>
      <c r="N8" s="40"/>
      <c r="O8" s="40"/>
    </row>
    <row r="9" spans="2:15" x14ac:dyDescent="0.25">
      <c r="B9" s="120">
        <v>17</v>
      </c>
      <c r="C9" s="131">
        <f>ROUND(C6/$B$9,4)</f>
        <v>0</v>
      </c>
      <c r="D9" s="131">
        <f t="shared" ref="D9:H9" si="0">ROUND(D6/$B$9,4)</f>
        <v>0</v>
      </c>
      <c r="E9" s="131">
        <f t="shared" si="0"/>
        <v>0</v>
      </c>
      <c r="F9" s="131">
        <f>ROUND(F6/$B$9,4)</f>
        <v>1</v>
      </c>
      <c r="G9" s="131">
        <f t="shared" si="0"/>
        <v>0</v>
      </c>
      <c r="H9" s="131">
        <f t="shared" si="0"/>
        <v>0</v>
      </c>
      <c r="I9" s="131">
        <f>SUM(C9:H9)</f>
        <v>1</v>
      </c>
      <c r="K9" s="131">
        <f>D9+H9</f>
        <v>0</v>
      </c>
      <c r="M9" s="40"/>
      <c r="N9" s="40"/>
      <c r="O9" s="40"/>
    </row>
    <row r="10" spans="2:15" x14ac:dyDescent="0.25">
      <c r="C10" s="41"/>
      <c r="D10" s="131">
        <f>ROUND((C6+D6+H6)/$B$9,4)</f>
        <v>0</v>
      </c>
      <c r="E10" s="131">
        <f>ROUND(E6/$B$9,4)</f>
        <v>0</v>
      </c>
      <c r="F10" s="131"/>
      <c r="G10" s="131">
        <f>ROUND((F6+G6)/$B$9,4)</f>
        <v>1</v>
      </c>
      <c r="H10" s="131">
        <f>ROUND((H6+D6+C6)/$B$9,4)</f>
        <v>0</v>
      </c>
      <c r="I10" s="131">
        <f>SUM(D10:G10)</f>
        <v>1</v>
      </c>
      <c r="K10" s="131"/>
      <c r="M10" s="40"/>
      <c r="N10" s="40"/>
      <c r="O10" s="40"/>
    </row>
    <row r="11" spans="2:15" x14ac:dyDescent="0.25">
      <c r="D11" s="132"/>
      <c r="E11" s="131">
        <f>ROUND((C6+D6+E6+H6)/$B$9,4)</f>
        <v>0</v>
      </c>
      <c r="F11" s="132"/>
      <c r="G11" s="131">
        <f>G10</f>
        <v>1</v>
      </c>
      <c r="H11" s="131"/>
      <c r="I11" s="131">
        <f>SUM(D11:H11)</f>
        <v>1</v>
      </c>
      <c r="M11" s="40"/>
      <c r="N11" s="40"/>
      <c r="O11" s="40"/>
    </row>
    <row r="12" spans="2:15" x14ac:dyDescent="0.25">
      <c r="E12" s="41"/>
      <c r="G12" s="41"/>
      <c r="H12" s="41"/>
      <c r="I12" s="41"/>
      <c r="M12" s="40"/>
      <c r="N12" s="40"/>
      <c r="O12" s="40"/>
    </row>
    <row r="13" spans="2:15" x14ac:dyDescent="0.25">
      <c r="M13" s="40"/>
      <c r="N13" s="40"/>
      <c r="O13" s="40"/>
    </row>
    <row r="14" spans="2:15" x14ac:dyDescent="0.25">
      <c r="M14" s="40"/>
      <c r="N14" s="40"/>
      <c r="O14" s="40"/>
    </row>
    <row r="15" spans="2:15" x14ac:dyDescent="0.25">
      <c r="M15" s="40"/>
      <c r="N15" s="40"/>
      <c r="O15" s="40"/>
    </row>
    <row r="16" spans="2:15" ht="15" x14ac:dyDescent="0.25">
      <c r="C16" s="133" t="s">
        <v>39</v>
      </c>
      <c r="D16" s="134"/>
      <c r="E16" s="134"/>
      <c r="F16" s="134"/>
      <c r="G16" s="134"/>
      <c r="H16" s="134"/>
      <c r="M16" s="40"/>
      <c r="N16" s="40"/>
      <c r="O16" s="40"/>
    </row>
    <row r="17" spans="1:15" ht="33.75" customHeight="1" x14ac:dyDescent="0.25">
      <c r="C17" s="207" t="s">
        <v>40</v>
      </c>
      <c r="D17" s="207" t="s">
        <v>41</v>
      </c>
      <c r="E17" s="207" t="s">
        <v>42</v>
      </c>
      <c r="F17" s="207" t="s">
        <v>43</v>
      </c>
      <c r="G17" s="207" t="s">
        <v>44</v>
      </c>
      <c r="H17" s="207" t="s">
        <v>158</v>
      </c>
      <c r="M17" s="40"/>
      <c r="N17" s="40"/>
      <c r="O17" s="40"/>
    </row>
    <row r="18" spans="1:15" x14ac:dyDescent="0.25">
      <c r="C18" s="42"/>
      <c r="D18" s="42"/>
      <c r="E18" s="42"/>
      <c r="F18" s="42"/>
      <c r="G18" s="42"/>
      <c r="M18" s="40"/>
      <c r="N18" s="40"/>
      <c r="O18" s="40"/>
    </row>
    <row r="19" spans="1:15" x14ac:dyDescent="0.25">
      <c r="C19" s="42"/>
      <c r="D19" s="42"/>
      <c r="E19" s="42"/>
      <c r="F19" s="42"/>
      <c r="G19" s="42"/>
      <c r="M19" s="40"/>
      <c r="N19" s="40"/>
      <c r="O19" s="40"/>
    </row>
    <row r="20" spans="1:15" x14ac:dyDescent="0.25">
      <c r="C20" s="42"/>
      <c r="D20" s="42"/>
      <c r="E20" s="42"/>
      <c r="F20" s="42"/>
      <c r="G20" s="42"/>
      <c r="M20" s="40"/>
      <c r="N20" s="40"/>
      <c r="O20" s="40"/>
    </row>
    <row r="21" spans="1:15" x14ac:dyDescent="0.25">
      <c r="B21" s="42"/>
      <c r="C21" s="42"/>
      <c r="D21" s="42"/>
      <c r="E21" s="42"/>
      <c r="F21" s="42"/>
      <c r="M21" s="40"/>
      <c r="N21" s="40"/>
      <c r="O21" s="40"/>
    </row>
    <row r="22" spans="1:15" ht="15.75" x14ac:dyDescent="0.25">
      <c r="B22" s="42"/>
      <c r="C22" s="43" t="s">
        <v>45</v>
      </c>
      <c r="D22" s="42"/>
      <c r="E22" s="42"/>
      <c r="F22" s="42"/>
      <c r="M22" s="40"/>
      <c r="N22" s="40"/>
      <c r="O22" s="40"/>
    </row>
    <row r="23" spans="1:15" x14ac:dyDescent="0.25">
      <c r="M23" s="40"/>
      <c r="N23" s="40"/>
      <c r="O23" s="40"/>
    </row>
    <row r="24" spans="1:15" x14ac:dyDescent="0.25">
      <c r="C24" s="44" t="s">
        <v>46</v>
      </c>
      <c r="D24" s="44" t="s">
        <v>47</v>
      </c>
      <c r="E24" s="44" t="s">
        <v>48</v>
      </c>
      <c r="F24" s="44" t="s">
        <v>49</v>
      </c>
      <c r="G24" s="44" t="s">
        <v>50</v>
      </c>
      <c r="H24" s="44" t="s">
        <v>51</v>
      </c>
      <c r="I24" s="44"/>
      <c r="J24" s="44" t="s">
        <v>52</v>
      </c>
      <c r="K24" s="44" t="s">
        <v>53</v>
      </c>
      <c r="L24" s="44" t="s">
        <v>54</v>
      </c>
      <c r="M24" s="44" t="s">
        <v>55</v>
      </c>
      <c r="N24" s="44" t="s">
        <v>56</v>
      </c>
      <c r="O24" s="44" t="s">
        <v>57</v>
      </c>
    </row>
    <row r="25" spans="1:15" x14ac:dyDescent="0.25">
      <c r="A25" s="23"/>
      <c r="C25" s="44"/>
      <c r="D25" s="44"/>
      <c r="E25" s="44"/>
      <c r="F25" s="44"/>
      <c r="G25" s="44"/>
      <c r="H25" s="44"/>
      <c r="I25" s="44"/>
      <c r="J25" s="44"/>
      <c r="K25" s="44"/>
      <c r="L25" s="44"/>
      <c r="M25" s="44"/>
      <c r="N25" s="44"/>
      <c r="O25" s="45"/>
    </row>
    <row r="26" spans="1:15" x14ac:dyDescent="0.25">
      <c r="A26" s="23"/>
      <c r="C26" s="44"/>
      <c r="D26" s="44"/>
      <c r="E26" s="44"/>
      <c r="F26" s="44"/>
      <c r="G26" s="44"/>
      <c r="H26" s="44"/>
      <c r="I26" s="44"/>
      <c r="J26" s="44"/>
      <c r="K26" s="44"/>
      <c r="L26" s="44"/>
      <c r="M26" s="44"/>
      <c r="N26" s="44"/>
      <c r="O26" s="45"/>
    </row>
    <row r="27" spans="1:15" x14ac:dyDescent="0.25">
      <c r="A27" s="23"/>
      <c r="C27" s="152">
        <v>1</v>
      </c>
      <c r="D27" s="152">
        <v>0</v>
      </c>
      <c r="E27" s="153">
        <v>0</v>
      </c>
      <c r="F27" s="153">
        <v>1000000</v>
      </c>
      <c r="G27" s="153">
        <v>75</v>
      </c>
      <c r="H27" s="153">
        <v>10000000</v>
      </c>
      <c r="I27" s="154"/>
      <c r="J27" s="153">
        <v>-10000000000</v>
      </c>
      <c r="K27" s="153">
        <v>10000000000</v>
      </c>
      <c r="L27" s="155">
        <f>'Kennzahlenbogen_(KB)'!Q8</f>
        <v>0</v>
      </c>
      <c r="M27" s="155">
        <f>IF('Kennzahlenbogen_(KB)'!R8=Berechnung1!$G$5,1,IF('Kennzahlenbogen_(KB)'!R8=Berechnung1!$F$5,1,IF('Kennzahlenbogen_(KB)'!R8=Berechnung1!$E$5,2,IF('Kennzahlenbogen_(KB)'!R8=Berechnung1!$D$5,3,IF('Kennzahlenbogen_(KB)'!R8=Berechnung1!$C$5,4,"")))))</f>
        <v>1</v>
      </c>
      <c r="N27" s="155">
        <f>IF(M27&gt;1,M27+3,M27)</f>
        <v>1</v>
      </c>
      <c r="O27" s="155">
        <f>IF('Kennzahlenbogen_(KB)'!T8="",0,1)</f>
        <v>0</v>
      </c>
    </row>
    <row r="28" spans="1:15" x14ac:dyDescent="0.25">
      <c r="A28" s="23"/>
      <c r="C28" s="49"/>
      <c r="D28" s="50"/>
      <c r="E28" s="156"/>
      <c r="F28" s="156"/>
      <c r="G28" s="156"/>
      <c r="H28" s="156"/>
      <c r="I28" s="55"/>
      <c r="J28" s="156"/>
      <c r="K28" s="156"/>
      <c r="L28" s="53"/>
      <c r="M28" s="53"/>
      <c r="N28" s="53"/>
      <c r="O28" s="53"/>
    </row>
    <row r="29" spans="1:15" x14ac:dyDescent="0.25">
      <c r="A29" s="23"/>
      <c r="C29" s="49"/>
      <c r="D29" s="50"/>
      <c r="E29" s="156"/>
      <c r="F29" s="156"/>
      <c r="G29" s="156"/>
      <c r="H29" s="156"/>
      <c r="I29" s="55"/>
      <c r="J29" s="156"/>
      <c r="K29" s="156"/>
      <c r="L29" s="53"/>
      <c r="M29" s="53"/>
      <c r="N29" s="53"/>
      <c r="O29" s="53"/>
    </row>
    <row r="30" spans="1:15" x14ac:dyDescent="0.25">
      <c r="A30" s="23"/>
      <c r="B30" s="16"/>
      <c r="C30" s="152">
        <v>2</v>
      </c>
      <c r="D30" s="152">
        <v>0</v>
      </c>
      <c r="E30" s="153">
        <v>0</v>
      </c>
      <c r="F30" s="153">
        <v>1000000</v>
      </c>
      <c r="G30" s="153">
        <v>-100000</v>
      </c>
      <c r="H30" s="153">
        <v>10000000</v>
      </c>
      <c r="I30" s="154"/>
      <c r="J30" s="153">
        <v>-10000000000</v>
      </c>
      <c r="K30" s="153">
        <v>10000000000</v>
      </c>
      <c r="L30" s="155">
        <f>'Kennzahlenbogen_(KB)'!Q11</f>
        <v>0</v>
      </c>
      <c r="M30" s="155">
        <f>IF('Kennzahlenbogen_(KB)'!R11=Berechnung1!$H$5,5,IF('Kennzahlenbogen_(KB)'!R11=Berechnung1!$G$5,1,IF('Kennzahlenbogen_(KB)'!R11=Berechnung1!$F$5,1,IF('Kennzahlenbogen_(KB)'!R11=Berechnung1!$E$5,2,IF('Kennzahlenbogen_(KB)'!R11=Berechnung1!$D$5,3,IF('Kennzahlenbogen_(KB)'!R11=Berechnung1!$C$5,4,""))))))</f>
        <v>1</v>
      </c>
      <c r="N30" s="155">
        <f>IF(M30&gt;1,M30+3,M30)</f>
        <v>1</v>
      </c>
      <c r="O30" s="155">
        <f>IF('Kennzahlenbogen_(KB)'!T11="",0,1)</f>
        <v>0</v>
      </c>
    </row>
    <row r="31" spans="1:15" x14ac:dyDescent="0.25">
      <c r="A31" s="23"/>
      <c r="C31" s="49"/>
      <c r="D31" s="50"/>
      <c r="E31" s="112"/>
      <c r="F31" s="112"/>
      <c r="G31" s="51"/>
      <c r="H31" s="51"/>
      <c r="I31" s="51"/>
      <c r="J31" s="51"/>
      <c r="K31" s="51"/>
      <c r="L31" s="52"/>
      <c r="M31" s="53"/>
      <c r="N31" s="53"/>
      <c r="O31" s="53"/>
    </row>
    <row r="32" spans="1:15" x14ac:dyDescent="0.25">
      <c r="A32" s="23"/>
      <c r="C32" s="49"/>
      <c r="D32" s="50"/>
      <c r="E32" s="112"/>
      <c r="F32" s="112"/>
      <c r="G32" s="51"/>
      <c r="H32" s="51"/>
      <c r="I32" s="51"/>
      <c r="J32" s="51"/>
      <c r="K32" s="51"/>
      <c r="L32" s="52"/>
      <c r="M32" s="53"/>
      <c r="N32" s="53"/>
      <c r="O32" s="53"/>
    </row>
    <row r="33" spans="1:15" x14ac:dyDescent="0.25">
      <c r="A33" s="23"/>
      <c r="B33" s="16" t="s">
        <v>441</v>
      </c>
      <c r="C33" s="176">
        <v>3</v>
      </c>
      <c r="D33" s="176" t="s">
        <v>58</v>
      </c>
      <c r="E33" s="184">
        <v>0</v>
      </c>
      <c r="F33" s="184">
        <v>1000000</v>
      </c>
      <c r="G33" s="184">
        <v>-1000000</v>
      </c>
      <c r="H33" s="184">
        <v>1000000</v>
      </c>
      <c r="I33" s="178"/>
      <c r="J33" s="184">
        <v>-100000000</v>
      </c>
      <c r="K33" s="184">
        <v>1000000</v>
      </c>
      <c r="L33" s="184">
        <f>'Kennzahlenbogen_(KB)'!Q14</f>
        <v>0</v>
      </c>
      <c r="M33" s="184">
        <f>IF('Kennzahlenbogen_(KB)'!R14=Berechnung1!$H$5,5,IF('Kennzahlenbogen_(KB)'!R14=Berechnung1!$G$5,1,IF('Kennzahlenbogen_(KB)'!R14=Berechnung1!$F$5,1,IF('Kennzahlenbogen_(KB)'!R14=Berechnung1!$E$5,2,IF('Kennzahlenbogen_(KB)'!R14=Berechnung1!$D$5,3,IF('Kennzahlenbogen_(KB)'!R14=Berechnung1!$C$5,4,""))))))</f>
        <v>1</v>
      </c>
      <c r="N33" s="184">
        <f>IF(M33&gt;1,M33+3,M33)</f>
        <v>1</v>
      </c>
      <c r="O33" s="184">
        <f>IF('Kennzahlenbogen_(KB)'!T14="",0,1)</f>
        <v>0</v>
      </c>
    </row>
    <row r="34" spans="1:15" x14ac:dyDescent="0.25">
      <c r="A34" s="23"/>
      <c r="B34" s="16"/>
      <c r="C34" s="49"/>
      <c r="D34" s="50"/>
      <c r="E34" s="51"/>
      <c r="F34" s="51"/>
      <c r="G34" s="51"/>
      <c r="H34" s="51"/>
      <c r="I34" s="51"/>
      <c r="J34" s="112"/>
      <c r="K34" s="112"/>
      <c r="L34" s="156"/>
      <c r="M34" s="156" t="str">
        <f>IF('Kennzahlenbogen_(KB)'!R15=Berechnung1!$G$5,1,IF('Kennzahlenbogen_(KB)'!R15=Berechnung1!$F$5,1,IF('Kennzahlenbogen_(KB)'!R15=Berechnung1!$E$5,2,IF('Kennzahlenbogen_(KB)'!R15=Berechnung1!$D$5,3,IF('Kennzahlenbogen_(KB)'!R15=Berechnung1!$C$5,4,"")))))</f>
        <v/>
      </c>
      <c r="N34" s="156"/>
      <c r="O34" s="156"/>
    </row>
    <row r="35" spans="1:15" x14ac:dyDescent="0.25">
      <c r="A35" s="23"/>
      <c r="B35" s="16"/>
      <c r="C35" s="49"/>
      <c r="D35" s="50"/>
      <c r="E35" s="51"/>
      <c r="F35" s="51"/>
      <c r="G35" s="51"/>
      <c r="H35" s="51"/>
      <c r="I35" s="51"/>
      <c r="J35" s="112"/>
      <c r="K35" s="112"/>
      <c r="L35" s="156"/>
      <c r="M35" s="156" t="str">
        <f>IF('Kennzahlenbogen_(KB)'!R16=Berechnung1!$G$5,1,IF('Kennzahlenbogen_(KB)'!R16=Berechnung1!$F$5,1,IF('Kennzahlenbogen_(KB)'!R16=Berechnung1!$E$5,2,IF('Kennzahlenbogen_(KB)'!R16=Berechnung1!$D$5,3,IF('Kennzahlenbogen_(KB)'!R16=Berechnung1!$C$5,4,"")))))</f>
        <v/>
      </c>
      <c r="N35" s="156"/>
      <c r="O35" s="156"/>
    </row>
    <row r="36" spans="1:15" x14ac:dyDescent="0.25">
      <c r="A36" s="23"/>
      <c r="B36" s="16" t="s">
        <v>441</v>
      </c>
      <c r="C36" s="176">
        <v>4</v>
      </c>
      <c r="D36" s="176" t="s">
        <v>58</v>
      </c>
      <c r="E36" s="184">
        <v>0</v>
      </c>
      <c r="F36" s="184">
        <v>1000000</v>
      </c>
      <c r="G36" s="184">
        <v>-1000000</v>
      </c>
      <c r="H36" s="184">
        <v>1000000</v>
      </c>
      <c r="I36" s="178"/>
      <c r="J36" s="184">
        <v>-100000000</v>
      </c>
      <c r="K36" s="184">
        <v>1000000</v>
      </c>
      <c r="L36" s="184">
        <f>'Kennzahlenbogen_(KB)'!Q17</f>
        <v>0</v>
      </c>
      <c r="M36" s="184">
        <f>IF('Kennzahlenbogen_(KB)'!R17=Berechnung1!$H$5,5,IF('Kennzahlenbogen_(KB)'!R17=Berechnung1!$G$5,1,IF('Kennzahlenbogen_(KB)'!R17=Berechnung1!$F$5,1,IF('Kennzahlenbogen_(KB)'!R17=Berechnung1!$E$5,2,IF('Kennzahlenbogen_(KB)'!R17=Berechnung1!$D$5,3,IF('Kennzahlenbogen_(KB)'!R17=Berechnung1!$C$5,4,""))))))</f>
        <v>1</v>
      </c>
      <c r="N36" s="184">
        <f>IF(M36&gt;1,M36+3,M36)</f>
        <v>1</v>
      </c>
      <c r="O36" s="184">
        <f>IF('Kennzahlenbogen_(KB)'!T17="",0,1)</f>
        <v>0</v>
      </c>
    </row>
    <row r="37" spans="1:15" x14ac:dyDescent="0.25">
      <c r="A37" s="23"/>
      <c r="C37" s="49"/>
      <c r="D37" s="50"/>
      <c r="E37" s="51"/>
      <c r="F37" s="51"/>
      <c r="G37" s="51"/>
      <c r="H37" s="51"/>
      <c r="I37" s="51"/>
      <c r="J37" s="51"/>
      <c r="K37" s="51"/>
      <c r="L37" s="55"/>
      <c r="M37" s="53" t="str">
        <f>IF('Kennzahlenbogen_(KB)'!R18=Berechnung1!$G$5,1,IF('Kennzahlenbogen_(KB)'!R18=Berechnung1!$F$5,1,IF('Kennzahlenbogen_(KB)'!R18=Berechnung1!$E$5,2,IF('Kennzahlenbogen_(KB)'!R18=Berechnung1!$D$5,3,IF('Kennzahlenbogen_(KB)'!R18=Berechnung1!$C$5,4,"")))))</f>
        <v/>
      </c>
      <c r="N37" s="53"/>
      <c r="O37" s="53"/>
    </row>
    <row r="38" spans="1:15" x14ac:dyDescent="0.25">
      <c r="A38" s="23"/>
      <c r="C38" s="49"/>
      <c r="D38" s="50"/>
      <c r="E38" s="51"/>
      <c r="F38" s="51"/>
      <c r="G38" s="51"/>
      <c r="H38" s="51"/>
      <c r="I38" s="51"/>
      <c r="J38" s="51"/>
      <c r="K38" s="51"/>
      <c r="L38" s="55"/>
      <c r="M38" s="53" t="str">
        <f>IF('Kennzahlenbogen_(KB)'!R19=Berechnung1!$G$5,1,IF('Kennzahlenbogen_(KB)'!R19=Berechnung1!$F$5,1,IF('Kennzahlenbogen_(KB)'!R19=Berechnung1!$E$5,2,IF('Kennzahlenbogen_(KB)'!R19=Berechnung1!$D$5,3,IF('Kennzahlenbogen_(KB)'!R19=Berechnung1!$C$5,4,"")))))</f>
        <v/>
      </c>
      <c r="N38" s="53"/>
      <c r="O38" s="53"/>
    </row>
    <row r="39" spans="1:15" x14ac:dyDescent="0.25">
      <c r="A39" s="23"/>
      <c r="B39" s="16" t="s">
        <v>441</v>
      </c>
      <c r="C39" s="176" t="s">
        <v>448</v>
      </c>
      <c r="D39" s="176" t="s">
        <v>58</v>
      </c>
      <c r="E39" s="178">
        <v>0</v>
      </c>
      <c r="F39" s="178">
        <v>1</v>
      </c>
      <c r="G39" s="178">
        <v>0.95</v>
      </c>
      <c r="H39" s="178">
        <v>10000</v>
      </c>
      <c r="I39" s="178"/>
      <c r="J39" s="178">
        <v>-10000</v>
      </c>
      <c r="K39" s="178">
        <v>1000000</v>
      </c>
      <c r="L39" s="249" t="str">
        <f>'Kennzahlenbogen_(KB)'!Q22</f>
        <v>n.d.</v>
      </c>
      <c r="M39" s="179">
        <f>IF('Kennzahlenbogen_(KB)'!R20=Berechnung1!$H$5,5,IF('Kennzahlenbogen_(KB)'!R20=Berechnung1!$G$5,1,IF('Kennzahlenbogen_(KB)'!R20=Berechnung1!$F$5,1,IF('Kennzahlenbogen_(KB)'!R20=Berechnung1!$E$5,2,IF('Kennzahlenbogen_(KB)'!R20=Berechnung1!$D$5,3,IF('Kennzahlenbogen_(KB)'!R20=Berechnung1!$C$5,4,""))))))</f>
        <v>1</v>
      </c>
      <c r="N39" s="179">
        <f>IF(M39&gt;1,M39+3,M39)</f>
        <v>1</v>
      </c>
      <c r="O39" s="179">
        <f>IF('Kennzahlenbogen_(KB)'!T20="",0,1)</f>
        <v>0</v>
      </c>
    </row>
    <row r="40" spans="1:15" x14ac:dyDescent="0.25">
      <c r="A40" s="23"/>
      <c r="C40" s="49"/>
      <c r="D40" s="50"/>
      <c r="E40" s="51"/>
      <c r="F40" s="51"/>
      <c r="G40" s="51"/>
      <c r="H40" s="51"/>
      <c r="I40" s="51"/>
      <c r="J40" s="51"/>
      <c r="K40" s="51"/>
      <c r="L40" s="55"/>
      <c r="M40" s="53" t="str">
        <f>IF('Kennzahlenbogen_(KB)'!R21=Berechnung1!$G$5,1,IF('Kennzahlenbogen_(KB)'!R21=Berechnung1!$F$5,1,IF('Kennzahlenbogen_(KB)'!R21=Berechnung1!$E$5,2,IF('Kennzahlenbogen_(KB)'!R21=Berechnung1!$D$5,3,IF('Kennzahlenbogen_(KB)'!R21=Berechnung1!$C$5,4,"")))))</f>
        <v/>
      </c>
      <c r="N40" s="53"/>
      <c r="O40" s="53"/>
    </row>
    <row r="41" spans="1:15" x14ac:dyDescent="0.25">
      <c r="A41" s="23"/>
      <c r="C41" s="49"/>
      <c r="D41" s="50"/>
      <c r="E41" s="51"/>
      <c r="F41" s="51"/>
      <c r="G41" s="51"/>
      <c r="H41" s="51"/>
      <c r="I41" s="51"/>
      <c r="J41" s="51"/>
      <c r="K41" s="51"/>
      <c r="L41" s="55"/>
      <c r="M41" s="53" t="str">
        <f>IF('Kennzahlenbogen_(KB)'!R22=Berechnung1!$G$5,1,IF('Kennzahlenbogen_(KB)'!R22=Berechnung1!$F$5,1,IF('Kennzahlenbogen_(KB)'!R22=Berechnung1!$E$5,2,IF('Kennzahlenbogen_(KB)'!R22=Berechnung1!$D$5,3,IF('Kennzahlenbogen_(KB)'!R22=Berechnung1!$C$5,4,"")))))</f>
        <v/>
      </c>
      <c r="N41" s="53"/>
      <c r="O41" s="53"/>
    </row>
    <row r="42" spans="1:15" x14ac:dyDescent="0.25">
      <c r="A42" s="23"/>
      <c r="C42" s="176" t="s">
        <v>449</v>
      </c>
      <c r="D42" s="176" t="s">
        <v>58</v>
      </c>
      <c r="E42" s="178">
        <v>0</v>
      </c>
      <c r="F42" s="178">
        <v>1</v>
      </c>
      <c r="G42" s="178">
        <v>-10000</v>
      </c>
      <c r="H42" s="178">
        <v>10000</v>
      </c>
      <c r="I42" s="178"/>
      <c r="J42" s="178">
        <v>0.75</v>
      </c>
      <c r="K42" s="178">
        <v>1000000</v>
      </c>
      <c r="L42" s="249" t="str">
        <f>'Kennzahlenbogen_(KB)'!Q25</f>
        <v>n.d.</v>
      </c>
      <c r="M42" s="179">
        <f>IF('Kennzahlenbogen_(KB)'!R23=Berechnung1!$H$5,5,IF('Kennzahlenbogen_(KB)'!R23=Berechnung1!$G$5,1,IF('Kennzahlenbogen_(KB)'!R23=Berechnung1!$F$5,1,IF('Kennzahlenbogen_(KB)'!R23=Berechnung1!$E$5,2,IF('Kennzahlenbogen_(KB)'!R23=Berechnung1!$D$5,3,IF('Kennzahlenbogen_(KB)'!R23=Berechnung1!$C$5,4,""))))))</f>
        <v>1</v>
      </c>
      <c r="N42" s="179">
        <f>IF(M42&gt;1,M42+3,M42)</f>
        <v>1</v>
      </c>
      <c r="O42" s="179">
        <f>IF('Kennzahlenbogen_(KB)'!T23="",0,1)</f>
        <v>0</v>
      </c>
    </row>
    <row r="43" spans="1:15" x14ac:dyDescent="0.25">
      <c r="A43" s="23"/>
      <c r="C43" s="49"/>
      <c r="D43" s="50"/>
      <c r="E43" s="51"/>
      <c r="F43" s="51"/>
      <c r="G43" s="51"/>
      <c r="H43" s="51"/>
      <c r="I43" s="51"/>
      <c r="J43" s="51"/>
      <c r="K43" s="51"/>
      <c r="L43" s="55"/>
      <c r="M43" s="53" t="str">
        <f>IF('Kennzahlenbogen_(KB)'!R24=Berechnung1!$G$5,1,IF('Kennzahlenbogen_(KB)'!R24=Berechnung1!$F$5,1,IF('Kennzahlenbogen_(KB)'!R24=Berechnung1!$E$5,2,IF('Kennzahlenbogen_(KB)'!R24=Berechnung1!$D$5,3,IF('Kennzahlenbogen_(KB)'!R24=Berechnung1!$C$5,4,"")))))</f>
        <v/>
      </c>
      <c r="N43" s="53"/>
      <c r="O43" s="53"/>
    </row>
    <row r="44" spans="1:15" x14ac:dyDescent="0.25">
      <c r="A44" s="23"/>
      <c r="C44" s="49"/>
      <c r="D44" s="50"/>
      <c r="E44" s="51"/>
      <c r="F44" s="51"/>
      <c r="G44" s="51"/>
      <c r="H44" s="51"/>
      <c r="I44" s="51"/>
      <c r="J44" s="51"/>
      <c r="K44" s="51"/>
      <c r="L44" s="55"/>
      <c r="M44" s="53" t="str">
        <f>IF('Kennzahlenbogen_(KB)'!R25=Berechnung1!$G$5,1,IF('Kennzahlenbogen_(KB)'!R25=Berechnung1!$F$5,1,IF('Kennzahlenbogen_(KB)'!R25=Berechnung1!$E$5,2,IF('Kennzahlenbogen_(KB)'!R25=Berechnung1!$D$5,3,IF('Kennzahlenbogen_(KB)'!R25=Berechnung1!$C$5,4,"")))))</f>
        <v/>
      </c>
      <c r="N44" s="53"/>
      <c r="O44" s="53"/>
    </row>
    <row r="45" spans="1:15" x14ac:dyDescent="0.25">
      <c r="A45" s="23"/>
      <c r="B45" s="16" t="s">
        <v>441</v>
      </c>
      <c r="C45" s="176">
        <v>6</v>
      </c>
      <c r="D45" s="176" t="s">
        <v>58</v>
      </c>
      <c r="E45" s="178">
        <v>0</v>
      </c>
      <c r="F45" s="178">
        <v>1</v>
      </c>
      <c r="G45" s="178">
        <v>0.95</v>
      </c>
      <c r="H45" s="178">
        <v>10000</v>
      </c>
      <c r="I45" s="178"/>
      <c r="J45" s="178">
        <v>-10000</v>
      </c>
      <c r="K45" s="178">
        <v>1000000</v>
      </c>
      <c r="L45" s="249" t="str">
        <f>'Kennzahlenbogen_(KB)'!Q28</f>
        <v>n.d.</v>
      </c>
      <c r="M45" s="179">
        <f>IF('Kennzahlenbogen_(KB)'!R26=Berechnung1!$H$5,5,IF('Kennzahlenbogen_(KB)'!R26=Berechnung1!$G$5,1,IF('Kennzahlenbogen_(KB)'!R26=Berechnung1!$F$5,1,IF('Kennzahlenbogen_(KB)'!R26=Berechnung1!$E$5,2,IF('Kennzahlenbogen_(KB)'!R26=Berechnung1!$D$5,3,IF('Kennzahlenbogen_(KB)'!R26=Berechnung1!$C$5,4,""))))))</f>
        <v>1</v>
      </c>
      <c r="N45" s="179">
        <f t="shared" ref="N45" si="1">IF(M45&gt;1,M45+3,M45)</f>
        <v>1</v>
      </c>
      <c r="O45" s="179">
        <f>IF('Kennzahlenbogen_(KB)'!T26="",0,1)</f>
        <v>0</v>
      </c>
    </row>
    <row r="46" spans="1:15" x14ac:dyDescent="0.25">
      <c r="A46" s="23"/>
      <c r="B46" s="16"/>
      <c r="C46" s="49"/>
      <c r="D46" s="50"/>
      <c r="E46" s="51"/>
      <c r="F46" s="51"/>
      <c r="G46" s="51"/>
      <c r="H46" s="51"/>
      <c r="I46" s="51"/>
      <c r="J46" s="51"/>
      <c r="K46" s="51"/>
      <c r="L46" s="55"/>
      <c r="M46" s="53" t="str">
        <f>IF('Kennzahlenbogen_(KB)'!R27=Berechnung1!$G$5,1,IF('Kennzahlenbogen_(KB)'!R27=Berechnung1!$F$5,1,IF('Kennzahlenbogen_(KB)'!R27=Berechnung1!$E$5,2,IF('Kennzahlenbogen_(KB)'!R27=Berechnung1!$D$5,3,IF('Kennzahlenbogen_(KB)'!R27=Berechnung1!$C$5,4,"")))))</f>
        <v/>
      </c>
      <c r="N46" s="53"/>
      <c r="O46" s="53"/>
    </row>
    <row r="47" spans="1:15" x14ac:dyDescent="0.25">
      <c r="A47" s="23"/>
      <c r="C47" s="49"/>
      <c r="D47" s="50"/>
      <c r="E47" s="51"/>
      <c r="F47" s="51"/>
      <c r="G47" s="51"/>
      <c r="H47" s="51"/>
      <c r="I47" s="51"/>
      <c r="J47" s="51"/>
      <c r="K47" s="51"/>
      <c r="L47" s="55"/>
      <c r="M47" s="53" t="str">
        <f>IF('Kennzahlenbogen_(KB)'!R28=Berechnung1!$G$5,1,IF('Kennzahlenbogen_(KB)'!R28=Berechnung1!$F$5,1,IF('Kennzahlenbogen_(KB)'!R28=Berechnung1!$E$5,2,IF('Kennzahlenbogen_(KB)'!R28=Berechnung1!$D$5,3,IF('Kennzahlenbogen_(KB)'!R28=Berechnung1!$C$5,4,"")))))</f>
        <v/>
      </c>
      <c r="N47" s="53"/>
      <c r="O47" s="53"/>
    </row>
    <row r="48" spans="1:15" x14ac:dyDescent="0.25">
      <c r="B48" s="16" t="s">
        <v>441</v>
      </c>
      <c r="C48" s="176">
        <v>7</v>
      </c>
      <c r="D48" s="176" t="s">
        <v>58</v>
      </c>
      <c r="E48" s="178">
        <v>0</v>
      </c>
      <c r="F48" s="178">
        <v>1</v>
      </c>
      <c r="G48" s="178">
        <v>0.95</v>
      </c>
      <c r="H48" s="178">
        <v>10000</v>
      </c>
      <c r="I48" s="178"/>
      <c r="J48" s="178">
        <v>-10000</v>
      </c>
      <c r="K48" s="178">
        <v>1000000</v>
      </c>
      <c r="L48" s="249" t="str">
        <f>'Kennzahlenbogen_(KB)'!Q31</f>
        <v>n.d.</v>
      </c>
      <c r="M48" s="179">
        <f>IF('Kennzahlenbogen_(KB)'!R29=Berechnung1!$H$5,5,IF('Kennzahlenbogen_(KB)'!R29=Berechnung1!$G$5,1,IF('Kennzahlenbogen_(KB)'!R29=Berechnung1!$F$5,1,IF('Kennzahlenbogen_(KB)'!R29=Berechnung1!$E$5,2,IF('Kennzahlenbogen_(KB)'!R29=Berechnung1!$D$5,3,IF('Kennzahlenbogen_(KB)'!R29=Berechnung1!$C$5,4,""))))))</f>
        <v>1</v>
      </c>
      <c r="N48" s="179">
        <f>IF(M48&gt;1,M48+3,M48)</f>
        <v>1</v>
      </c>
      <c r="O48" s="179">
        <f>IF('Kennzahlenbogen_(KB)'!T29="",0,1)</f>
        <v>0</v>
      </c>
    </row>
    <row r="49" spans="2:15" x14ac:dyDescent="0.25">
      <c r="C49" s="49"/>
      <c r="D49" s="50"/>
      <c r="E49" s="51"/>
      <c r="F49" s="51"/>
      <c r="G49" s="51"/>
      <c r="H49" s="51"/>
      <c r="I49" s="51"/>
      <c r="J49" s="51"/>
      <c r="K49" s="51"/>
      <c r="L49" s="51"/>
      <c r="M49" s="53" t="str">
        <f>IF('Kennzahlenbogen_(KB)'!R30=Berechnung1!$H$5,5,IF('Kennzahlenbogen_(KB)'!R30=Berechnung1!$G$5,1,IF('Kennzahlenbogen_(KB)'!R30=Berechnung1!$F$5,1,IF('Kennzahlenbogen_(KB)'!R30=Berechnung1!$E$5,2,IF('Kennzahlenbogen_(KB)'!R30=Berechnung1!$D$5,3,IF('Kennzahlenbogen_(KB)'!R30=Berechnung1!$C$5,4,""))))))</f>
        <v/>
      </c>
      <c r="N49" s="51"/>
      <c r="O49" s="54"/>
    </row>
    <row r="50" spans="2:15" x14ac:dyDescent="0.25">
      <c r="C50" s="49"/>
      <c r="D50" s="50"/>
      <c r="E50" s="51"/>
      <c r="F50" s="51"/>
      <c r="G50" s="51"/>
      <c r="H50" s="51"/>
      <c r="I50" s="51"/>
      <c r="J50" s="51"/>
      <c r="K50" s="51"/>
      <c r="L50" s="51"/>
      <c r="M50" s="53" t="str">
        <f>IF('Kennzahlenbogen_(KB)'!R31=Berechnung1!$H$5,5,IF('Kennzahlenbogen_(KB)'!R31=Berechnung1!$G$5,1,IF('Kennzahlenbogen_(KB)'!R31=Berechnung1!$F$5,1,IF('Kennzahlenbogen_(KB)'!R31=Berechnung1!$E$5,2,IF('Kennzahlenbogen_(KB)'!R31=Berechnung1!$D$5,3,IF('Kennzahlenbogen_(KB)'!R31=Berechnung1!$C$5,4,""))))))</f>
        <v/>
      </c>
      <c r="N50" s="51"/>
      <c r="O50" s="54"/>
    </row>
    <row r="51" spans="2:15" x14ac:dyDescent="0.25">
      <c r="B51" s="16"/>
      <c r="C51" s="204">
        <v>8</v>
      </c>
      <c r="D51" s="204" t="s">
        <v>58</v>
      </c>
      <c r="E51" s="205">
        <v>0</v>
      </c>
      <c r="F51" s="205">
        <v>1</v>
      </c>
      <c r="G51" s="205">
        <v>0.65</v>
      </c>
      <c r="H51" s="205">
        <v>10000</v>
      </c>
      <c r="I51" s="205"/>
      <c r="J51" s="205">
        <v>-10000</v>
      </c>
      <c r="K51" s="205">
        <v>10000</v>
      </c>
      <c r="L51" s="246" t="str">
        <f>'Kennzahlenbogen_(KB)'!Q34</f>
        <v>n.d.</v>
      </c>
      <c r="M51" s="206">
        <f>IF('Kennzahlenbogen_(KB)'!R32=Berechnung1!$H$5,5,IF('Kennzahlenbogen_(KB)'!R32=Berechnung1!$G$5,1,IF('Kennzahlenbogen_(KB)'!R32=Berechnung1!$F$5,1,IF('Kennzahlenbogen_(KB)'!R32=Berechnung1!$E$5,2,IF('Kennzahlenbogen_(KB)'!R32=Berechnung1!$D$5,3,IF('Kennzahlenbogen_(KB)'!R32=Berechnung1!$C$5,4,""))))))</f>
        <v>1</v>
      </c>
      <c r="N51" s="206">
        <f>IF(M51&gt;1,M51+3,M51)</f>
        <v>1</v>
      </c>
      <c r="O51" s="206">
        <f>IF('Kennzahlenbogen_(KB)'!T32="",0,1)</f>
        <v>0</v>
      </c>
    </row>
    <row r="52" spans="2:15" x14ac:dyDescent="0.25">
      <c r="C52" s="49"/>
      <c r="D52" s="50"/>
      <c r="E52" s="51"/>
      <c r="F52" s="51"/>
      <c r="G52" s="51"/>
      <c r="H52" s="51"/>
      <c r="I52" s="51"/>
      <c r="J52" s="51"/>
      <c r="K52" s="51"/>
      <c r="L52" s="51"/>
      <c r="M52" s="51" t="str">
        <f>IF('Kennzahlenbogen_(KB)'!R33=Berechnung1!$G$5,1,IF('Kennzahlenbogen_(KB)'!R33=Berechnung1!$F$5,1,IF('Kennzahlenbogen_(KB)'!R33=Berechnung1!$E$5,2,IF('Kennzahlenbogen_(KB)'!R33=Berechnung1!$D$5,3,IF('Kennzahlenbogen_(KB)'!R33=Berechnung1!$C$5,4,"")))))</f>
        <v/>
      </c>
      <c r="N52" s="51"/>
      <c r="O52" s="54"/>
    </row>
    <row r="53" spans="2:15" x14ac:dyDescent="0.25">
      <c r="C53" s="49"/>
      <c r="D53" s="50"/>
      <c r="E53" s="51"/>
      <c r="F53" s="51"/>
      <c r="G53" s="51"/>
      <c r="H53" s="51"/>
      <c r="I53" s="51"/>
      <c r="J53" s="51"/>
      <c r="K53" s="51"/>
      <c r="L53" s="51"/>
      <c r="M53" s="51" t="str">
        <f>IF('Kennzahlenbogen_(KB)'!R34=Berechnung1!$G$5,1,IF('Kennzahlenbogen_(KB)'!R34=Berechnung1!$F$5,1,IF('Kennzahlenbogen_(KB)'!R34=Berechnung1!$E$5,2,IF('Kennzahlenbogen_(KB)'!R34=Berechnung1!$D$5,3,IF('Kennzahlenbogen_(KB)'!R34=Berechnung1!$C$5,4,"")))))</f>
        <v/>
      </c>
      <c r="N53" s="51"/>
      <c r="O53" s="54"/>
    </row>
    <row r="54" spans="2:15" x14ac:dyDescent="0.25">
      <c r="C54" s="46">
        <v>9</v>
      </c>
      <c r="D54" s="46" t="s">
        <v>58</v>
      </c>
      <c r="E54" s="113">
        <v>0</v>
      </c>
      <c r="F54" s="113">
        <v>1</v>
      </c>
      <c r="G54" s="113">
        <v>-1000000</v>
      </c>
      <c r="H54" s="113">
        <v>1000000</v>
      </c>
      <c r="I54" s="113"/>
      <c r="J54" s="47">
        <v>0.3</v>
      </c>
      <c r="K54" s="47">
        <v>1000000</v>
      </c>
      <c r="L54" s="248" t="str">
        <f>'Kennzahlenbogen_(KB)'!Q37</f>
        <v>n.d.</v>
      </c>
      <c r="M54" s="48">
        <f>IF('Kennzahlenbogen_(KB)'!R35=Berechnung1!$G$5,1,IF('Kennzahlenbogen_(KB)'!R35=Berechnung1!$F$5,1,IF('Kennzahlenbogen_(KB)'!R35=Berechnung1!$E$5,2,IF('Kennzahlenbogen_(KB)'!R35=Berechnung1!$D$5,3,IF('Kennzahlenbogen_(KB)'!R35=Berechnung1!$C$5,4,"")))))</f>
        <v>1</v>
      </c>
      <c r="N54" s="48">
        <f t="shared" ref="N54" si="2">IF(M54&gt;1,M54+3,M54)</f>
        <v>1</v>
      </c>
      <c r="O54" s="48">
        <f>IF('Kennzahlenbogen_(KB)'!T35="",0,1)</f>
        <v>0</v>
      </c>
    </row>
    <row r="55" spans="2:15" x14ac:dyDescent="0.25">
      <c r="C55" s="49"/>
      <c r="D55" s="50"/>
      <c r="E55" s="51"/>
      <c r="F55" s="51"/>
      <c r="G55" s="51"/>
      <c r="H55" s="51"/>
      <c r="I55" s="51"/>
      <c r="J55" s="51"/>
      <c r="K55" s="51"/>
      <c r="L55" s="51"/>
      <c r="M55" s="51" t="str">
        <f>IF('Kennzahlenbogen_(KB)'!R36=Berechnung1!$G$5,1,IF('Kennzahlenbogen_(KB)'!R36=Berechnung1!$F$5,1,IF('Kennzahlenbogen_(KB)'!R36=Berechnung1!$E$5,2,IF('Kennzahlenbogen_(KB)'!R36=Berechnung1!$D$5,3,IF('Kennzahlenbogen_(KB)'!R36=Berechnung1!$C$5,4,"")))))</f>
        <v/>
      </c>
      <c r="N55" s="51"/>
      <c r="O55" s="54"/>
    </row>
    <row r="56" spans="2:15" x14ac:dyDescent="0.25">
      <c r="C56" s="49"/>
      <c r="D56" s="50"/>
      <c r="E56" s="51"/>
      <c r="F56" s="51"/>
      <c r="G56" s="51"/>
      <c r="H56" s="51"/>
      <c r="I56" s="51"/>
      <c r="J56" s="51"/>
      <c r="K56" s="51"/>
      <c r="L56" s="51"/>
      <c r="M56" s="51" t="str">
        <f>IF('Kennzahlenbogen_(KB)'!R37=Berechnung1!$G$5,1,IF('Kennzahlenbogen_(KB)'!R37=Berechnung1!$F$5,1,IF('Kennzahlenbogen_(KB)'!R37=Berechnung1!$E$5,2,IF('Kennzahlenbogen_(KB)'!R37=Berechnung1!$D$5,3,IF('Kennzahlenbogen_(KB)'!R37=Berechnung1!$C$5,4,"")))))</f>
        <v/>
      </c>
      <c r="N56" s="51"/>
      <c r="O56" s="54"/>
    </row>
    <row r="57" spans="2:15" x14ac:dyDescent="0.25">
      <c r="C57" s="46">
        <v>10</v>
      </c>
      <c r="D57" s="46" t="s">
        <v>58</v>
      </c>
      <c r="E57" s="113">
        <v>0</v>
      </c>
      <c r="F57" s="113">
        <v>10000</v>
      </c>
      <c r="G57" s="113">
        <v>0.05</v>
      </c>
      <c r="H57" s="113">
        <v>1000000</v>
      </c>
      <c r="I57" s="113"/>
      <c r="J57" s="113">
        <v>-10000</v>
      </c>
      <c r="K57" s="113">
        <v>1000000</v>
      </c>
      <c r="L57" s="247" t="str">
        <f>'Kennzahlenbogen_(KB)'!Q40</f>
        <v>n.d.</v>
      </c>
      <c r="M57" s="48">
        <f>IF('Kennzahlenbogen_(KB)'!R38=Berechnung1!$G$5,1,IF('Kennzahlenbogen_(KB)'!R38=Berechnung1!$F$5,1,IF('Kennzahlenbogen_(KB)'!R38=Berechnung1!$E$5,2,IF('Kennzahlenbogen_(KB)'!R38=Berechnung1!$D$5,3,IF('Kennzahlenbogen_(KB)'!R38=Berechnung1!$C$5,4,"")))))</f>
        <v>1</v>
      </c>
      <c r="N57" s="48">
        <f t="shared" ref="N57" si="3">IF(M57&gt;1,M57+3,M57)</f>
        <v>1</v>
      </c>
      <c r="O57" s="48">
        <f>IF('Kennzahlenbogen_(KB)'!T38="",0,1)</f>
        <v>0</v>
      </c>
    </row>
    <row r="58" spans="2:15" x14ac:dyDescent="0.25">
      <c r="C58" s="49"/>
      <c r="D58" s="50"/>
      <c r="E58" s="51"/>
      <c r="F58" s="51"/>
      <c r="G58" s="51"/>
      <c r="H58" s="51"/>
      <c r="I58" s="51"/>
      <c r="J58" s="51"/>
      <c r="K58" s="51"/>
      <c r="L58" s="51"/>
      <c r="M58" s="51" t="str">
        <f>IF('Kennzahlenbogen_(KB)'!R39=Berechnung1!$G$5,1,IF('Kennzahlenbogen_(KB)'!R39=Berechnung1!$F$5,1,IF('Kennzahlenbogen_(KB)'!R39=Berechnung1!$E$5,2,IF('Kennzahlenbogen_(KB)'!R39=Berechnung1!$D$5,3,IF('Kennzahlenbogen_(KB)'!R39=Berechnung1!$C$5,4,"")))))</f>
        <v/>
      </c>
      <c r="N58" s="51"/>
      <c r="O58" s="54"/>
    </row>
    <row r="59" spans="2:15" x14ac:dyDescent="0.25">
      <c r="C59" s="49"/>
      <c r="D59" s="50"/>
      <c r="E59" s="51"/>
      <c r="F59" s="51"/>
      <c r="G59" s="51"/>
      <c r="H59" s="51"/>
      <c r="I59" s="51"/>
      <c r="J59" s="51"/>
      <c r="K59" s="51"/>
      <c r="L59" s="51"/>
      <c r="M59" s="51" t="str">
        <f>IF('Kennzahlenbogen_(KB)'!R40=Berechnung1!$G$5,1,IF('Kennzahlenbogen_(KB)'!R40=Berechnung1!$F$5,1,IF('Kennzahlenbogen_(KB)'!R40=Berechnung1!$E$5,2,IF('Kennzahlenbogen_(KB)'!R40=Berechnung1!$D$5,3,IF('Kennzahlenbogen_(KB)'!R40=Berechnung1!$C$5,4,"")))))</f>
        <v/>
      </c>
      <c r="N59" s="51"/>
      <c r="O59" s="54"/>
    </row>
    <row r="60" spans="2:15" x14ac:dyDescent="0.25">
      <c r="B60" s="16" t="s">
        <v>441</v>
      </c>
      <c r="C60" s="176">
        <v>11</v>
      </c>
      <c r="D60" s="176" t="s">
        <v>58</v>
      </c>
      <c r="E60" s="184">
        <v>0</v>
      </c>
      <c r="F60" s="184">
        <v>1000000</v>
      </c>
      <c r="G60" s="184">
        <v>-1000000</v>
      </c>
      <c r="H60" s="184">
        <v>1000000</v>
      </c>
      <c r="I60" s="177"/>
      <c r="J60" s="226">
        <v>10</v>
      </c>
      <c r="K60" s="184">
        <v>1000000</v>
      </c>
      <c r="L60" s="184">
        <f>'Kennzahlenbogen_(KB)'!Q41</f>
        <v>0</v>
      </c>
      <c r="M60" s="179">
        <f>IF('Kennzahlenbogen_(KB)'!R41=Berechnung1!$H$5,5,IF('Kennzahlenbogen_(KB)'!R41=Berechnung1!$G$5,1,IF('Kennzahlenbogen_(KB)'!R41=Berechnung1!$F$5,1,IF('Kennzahlenbogen_(KB)'!R41=Berechnung1!$E$5,2,IF('Kennzahlenbogen_(KB)'!R41=Berechnung1!$D$5,3,IF('Kennzahlenbogen_(KB)'!R41=Berechnung1!$C$5,4,""))))))</f>
        <v>1</v>
      </c>
      <c r="N60" s="179">
        <f t="shared" ref="N60" si="4">IF(M60&gt;1,M60+3,M60)</f>
        <v>1</v>
      </c>
      <c r="O60" s="179">
        <f>IF('Kennzahlenbogen_(KB)'!T41="",0,1)</f>
        <v>0</v>
      </c>
    </row>
    <row r="61" spans="2:15" x14ac:dyDescent="0.25">
      <c r="C61" s="49"/>
      <c r="D61" s="50"/>
      <c r="E61" s="51"/>
      <c r="F61" s="51"/>
      <c r="G61" s="51"/>
      <c r="H61" s="51"/>
      <c r="I61" s="51"/>
      <c r="J61" s="51"/>
      <c r="K61" s="51"/>
      <c r="L61" s="51"/>
      <c r="M61" s="51" t="str">
        <f>IF('Kennzahlenbogen_(KB)'!R42=Berechnung1!$G$5,1,IF('Kennzahlenbogen_(KB)'!R42=Berechnung1!$F$5,1,IF('Kennzahlenbogen_(KB)'!R42=Berechnung1!$E$5,2,IF('Kennzahlenbogen_(KB)'!R42=Berechnung1!$D$5,3,IF('Kennzahlenbogen_(KB)'!R42=Berechnung1!$C$5,4,"")))))</f>
        <v/>
      </c>
      <c r="N61" s="51"/>
      <c r="O61" s="54"/>
    </row>
    <row r="62" spans="2:15" x14ac:dyDescent="0.25">
      <c r="C62" s="49"/>
      <c r="D62" s="50"/>
      <c r="E62" s="51"/>
      <c r="F62" s="51"/>
      <c r="G62" s="51"/>
      <c r="H62" s="51"/>
      <c r="I62" s="51"/>
      <c r="J62" s="51"/>
      <c r="K62" s="51"/>
      <c r="L62" s="51"/>
      <c r="M62" s="51" t="str">
        <f>IF('Kennzahlenbogen_(KB)'!R43=Berechnung1!$G$5,1,IF('Kennzahlenbogen_(KB)'!R43=Berechnung1!$F$5,1,IF('Kennzahlenbogen_(KB)'!R43=Berechnung1!$E$5,2,IF('Kennzahlenbogen_(KB)'!R43=Berechnung1!$D$5,3,IF('Kennzahlenbogen_(KB)'!R43=Berechnung1!$C$5,4,"")))))</f>
        <v/>
      </c>
      <c r="N62" s="51"/>
      <c r="O62" s="54"/>
    </row>
    <row r="63" spans="2:15" x14ac:dyDescent="0.25">
      <c r="B63" s="16" t="s">
        <v>441</v>
      </c>
      <c r="C63" s="176">
        <v>12</v>
      </c>
      <c r="D63" s="176" t="s">
        <v>58</v>
      </c>
      <c r="E63" s="178">
        <v>0</v>
      </c>
      <c r="F63" s="178">
        <v>1</v>
      </c>
      <c r="G63" s="177">
        <v>0.6</v>
      </c>
      <c r="H63" s="177">
        <v>1000000</v>
      </c>
      <c r="I63" s="178"/>
      <c r="J63" s="178">
        <v>-10000</v>
      </c>
      <c r="K63" s="178">
        <v>1000000</v>
      </c>
      <c r="L63" s="249" t="str">
        <f>'Kennzahlenbogen_(KB)'!Q46</f>
        <v>n.d.</v>
      </c>
      <c r="M63" s="179">
        <f>IF('Kennzahlenbogen_(KB)'!R44=Berechnung1!$H$5,5,IF('Kennzahlenbogen_(KB)'!R44=Berechnung1!$G$5,1,IF('Kennzahlenbogen_(KB)'!R44=Berechnung1!$F$5,1,IF('Kennzahlenbogen_(KB)'!R44=Berechnung1!$E$5,2,IF('Kennzahlenbogen_(KB)'!R44=Berechnung1!$D$5,3,IF('Kennzahlenbogen_(KB)'!R44=Berechnung1!$C$5,4,""))))))</f>
        <v>1</v>
      </c>
      <c r="N63" s="179">
        <f t="shared" ref="N63" si="5">IF(M63&gt;1,M63+3,M63)</f>
        <v>1</v>
      </c>
      <c r="O63" s="179">
        <f>IF('Kennzahlenbogen_(KB)'!T44="",0,1)</f>
        <v>0</v>
      </c>
    </row>
    <row r="64" spans="2:15" x14ac:dyDescent="0.25">
      <c r="C64" s="49"/>
      <c r="D64" s="50"/>
      <c r="E64" s="51"/>
      <c r="F64" s="51"/>
      <c r="G64" s="51"/>
      <c r="H64" s="51"/>
      <c r="I64" s="51"/>
      <c r="J64" s="51"/>
      <c r="K64" s="51"/>
      <c r="L64" s="51"/>
      <c r="M64" s="51" t="str">
        <f>IF('Kennzahlenbogen_(KB)'!R45=Berechnung1!$G$5,1,IF('Kennzahlenbogen_(KB)'!R45=Berechnung1!$F$5,1,IF('Kennzahlenbogen_(KB)'!R45=Berechnung1!$E$5,2,IF('Kennzahlenbogen_(KB)'!R45=Berechnung1!$D$5,3,IF('Kennzahlenbogen_(KB)'!R45=Berechnung1!$C$5,4,"")))))</f>
        <v/>
      </c>
      <c r="N64" s="51"/>
      <c r="O64" s="54"/>
    </row>
    <row r="65" spans="2:15" x14ac:dyDescent="0.25">
      <c r="C65" s="49"/>
      <c r="D65" s="50"/>
      <c r="E65" s="51"/>
      <c r="F65" s="51"/>
      <c r="G65" s="51"/>
      <c r="H65" s="51"/>
      <c r="I65" s="51"/>
      <c r="J65" s="51"/>
      <c r="K65" s="51"/>
      <c r="L65" s="51"/>
      <c r="M65" s="51" t="str">
        <f>IF('Kennzahlenbogen_(KB)'!R46=Berechnung1!$G$5,1,IF('Kennzahlenbogen_(KB)'!R46=Berechnung1!$F$5,1,IF('Kennzahlenbogen_(KB)'!R46=Berechnung1!$E$5,2,IF('Kennzahlenbogen_(KB)'!R46=Berechnung1!$D$5,3,IF('Kennzahlenbogen_(KB)'!R46=Berechnung1!$C$5,4,"")))))</f>
        <v/>
      </c>
      <c r="N65" s="51"/>
      <c r="O65" s="54"/>
    </row>
    <row r="66" spans="2:15" x14ac:dyDescent="0.25">
      <c r="B66" s="16" t="s">
        <v>441</v>
      </c>
      <c r="C66" s="176">
        <v>13</v>
      </c>
      <c r="D66" s="176" t="s">
        <v>58</v>
      </c>
      <c r="E66" s="227">
        <v>0</v>
      </c>
      <c r="F66" s="227">
        <v>1</v>
      </c>
      <c r="G66" s="227">
        <v>0.7</v>
      </c>
      <c r="H66" s="227">
        <v>10000</v>
      </c>
      <c r="I66" s="176"/>
      <c r="J66" s="227">
        <v>-10000</v>
      </c>
      <c r="K66" s="227">
        <v>1000000</v>
      </c>
      <c r="L66" s="249" t="str">
        <f>'Kennzahlenbogen_(KB)'!Q49</f>
        <v>n.d.</v>
      </c>
      <c r="M66" s="179">
        <f>IF('Kennzahlenbogen_(KB)'!R47=Berechnung1!$H$5,5,IF('Kennzahlenbogen_(KB)'!R47=Berechnung1!$G$5,1,IF('Kennzahlenbogen_(KB)'!R47=Berechnung1!$F$5,1,IF('Kennzahlenbogen_(KB)'!R47=Berechnung1!$E$5,2,IF('Kennzahlenbogen_(KB)'!R47=Berechnung1!$D$5,3,IF('Kennzahlenbogen_(KB)'!R47=Berechnung1!$C$5,4,""))))))</f>
        <v>1</v>
      </c>
      <c r="N66" s="179">
        <f t="shared" ref="N66" si="6">IF(M66&gt;1,M66+3,M66)</f>
        <v>1</v>
      </c>
      <c r="O66" s="179">
        <f>IF('Kennzahlenbogen_(KB)'!T47="",0,1)</f>
        <v>0</v>
      </c>
    </row>
    <row r="67" spans="2:15" x14ac:dyDescent="0.25">
      <c r="C67" s="49"/>
      <c r="D67" s="50"/>
      <c r="E67" s="51"/>
      <c r="F67" s="51"/>
      <c r="G67" s="51"/>
      <c r="H67" s="51"/>
      <c r="I67" s="51"/>
      <c r="J67" s="51"/>
      <c r="K67" s="51"/>
      <c r="L67" s="51"/>
      <c r="M67" s="51" t="str">
        <f>IF('Kennzahlenbogen_(KB)'!R48=Berechnung1!$G$5,1,IF('Kennzahlenbogen_(KB)'!R48=Berechnung1!$F$5,1,IF('Kennzahlenbogen_(KB)'!R48=Berechnung1!$E$5,2,IF('Kennzahlenbogen_(KB)'!R48=Berechnung1!$D$5,3,IF('Kennzahlenbogen_(KB)'!R48=Berechnung1!$C$5,4,"")))))</f>
        <v/>
      </c>
      <c r="N67" s="51"/>
      <c r="O67" s="54"/>
    </row>
    <row r="68" spans="2:15" x14ac:dyDescent="0.25">
      <c r="C68" s="49"/>
      <c r="D68" s="50"/>
      <c r="E68" s="51"/>
      <c r="F68" s="51"/>
      <c r="G68" s="51"/>
      <c r="H68" s="51"/>
      <c r="I68" s="51"/>
      <c r="J68" s="51"/>
      <c r="K68" s="51"/>
      <c r="L68" s="51"/>
      <c r="M68" s="51" t="str">
        <f>IF('Kennzahlenbogen_(KB)'!R49=Berechnung1!$G$5,1,IF('Kennzahlenbogen_(KB)'!R49=Berechnung1!$F$5,1,IF('Kennzahlenbogen_(KB)'!R49=Berechnung1!$E$5,2,IF('Kennzahlenbogen_(KB)'!R49=Berechnung1!$D$5,3,IF('Kennzahlenbogen_(KB)'!R49=Berechnung1!$C$5,4,"")))))</f>
        <v/>
      </c>
      <c r="N68" s="51"/>
      <c r="O68" s="54"/>
    </row>
    <row r="69" spans="2:15" x14ac:dyDescent="0.25">
      <c r="B69" s="16" t="s">
        <v>441</v>
      </c>
      <c r="C69" s="176">
        <v>14</v>
      </c>
      <c r="D69" s="176" t="s">
        <v>58</v>
      </c>
      <c r="E69" s="181">
        <v>0</v>
      </c>
      <c r="F69" s="181">
        <v>1</v>
      </c>
      <c r="G69" s="181">
        <v>-1000000</v>
      </c>
      <c r="H69" s="181">
        <v>10000</v>
      </c>
      <c r="I69" s="181"/>
      <c r="J69" s="181">
        <v>-10000</v>
      </c>
      <c r="K69" s="181">
        <v>1000000</v>
      </c>
      <c r="L69" s="245" t="str">
        <f>'Kennzahlenbogen_(KB)'!Q52</f>
        <v>n.d.</v>
      </c>
      <c r="M69" s="179">
        <f>IF('Kennzahlenbogen_(KB)'!R50=Berechnung1!$H$5,5,IF('Kennzahlenbogen_(KB)'!R50=Berechnung1!$G$5,1,IF('Kennzahlenbogen_(KB)'!R50=Berechnung1!$F$5,1,IF('Kennzahlenbogen_(KB)'!R50=Berechnung1!$E$5,2,IF('Kennzahlenbogen_(KB)'!R50=Berechnung1!$D$5,3,IF('Kennzahlenbogen_(KB)'!R50=Berechnung1!$C$5,4,""))))))</f>
        <v>1</v>
      </c>
      <c r="N69" s="179">
        <f t="shared" ref="N69:N75" si="7">IF(M69&gt;1,M69+3,M69)</f>
        <v>1</v>
      </c>
      <c r="O69" s="179">
        <f>IF('Kennzahlenbogen_(KB)'!T50="",0,1)</f>
        <v>0</v>
      </c>
    </row>
    <row r="70" spans="2:15" x14ac:dyDescent="0.25">
      <c r="C70" s="151"/>
      <c r="D70" s="151"/>
      <c r="E70" s="157"/>
      <c r="F70" s="157"/>
      <c r="G70" s="157"/>
      <c r="H70" s="157"/>
      <c r="I70" s="157"/>
      <c r="J70" s="157"/>
      <c r="K70" s="157"/>
      <c r="L70" s="151"/>
      <c r="M70" s="151" t="str">
        <f>IF('Kennzahlenbogen_(KB)'!R51=Berechnung1!$G$5,1,IF('Kennzahlenbogen_(KB)'!R51=Berechnung1!$F$5,1,IF('Kennzahlenbogen_(KB)'!R51=Berechnung1!$E$5,2,IF('Kennzahlenbogen_(KB)'!R51=Berechnung1!$D$5,3,IF('Kennzahlenbogen_(KB)'!R51=Berechnung1!$C$5,4,"")))))</f>
        <v/>
      </c>
      <c r="N70" s="151"/>
      <c r="O70" s="151"/>
    </row>
    <row r="71" spans="2:15" x14ac:dyDescent="0.25">
      <c r="C71" s="151"/>
      <c r="D71" s="151"/>
      <c r="E71" s="157"/>
      <c r="F71" s="157"/>
      <c r="G71" s="157"/>
      <c r="H71" s="157"/>
      <c r="I71" s="157"/>
      <c r="J71" s="157"/>
      <c r="K71" s="157"/>
      <c r="L71" s="151"/>
      <c r="M71" s="151" t="str">
        <f>IF('Kennzahlenbogen_(KB)'!R52=Berechnung1!$G$5,1,IF('Kennzahlenbogen_(KB)'!R52=Berechnung1!$F$5,1,IF('Kennzahlenbogen_(KB)'!R52=Berechnung1!$E$5,2,IF('Kennzahlenbogen_(KB)'!R52=Berechnung1!$D$5,3,IF('Kennzahlenbogen_(KB)'!R52=Berechnung1!$C$5,4,"")))))</f>
        <v/>
      </c>
      <c r="N71" s="151"/>
      <c r="O71" s="151"/>
    </row>
    <row r="72" spans="2:15" x14ac:dyDescent="0.25">
      <c r="B72" s="16" t="s">
        <v>441</v>
      </c>
      <c r="C72" s="176">
        <v>15</v>
      </c>
      <c r="D72" s="176" t="s">
        <v>58</v>
      </c>
      <c r="E72" s="181">
        <v>0</v>
      </c>
      <c r="F72" s="181">
        <v>1</v>
      </c>
      <c r="G72" s="181">
        <v>-1000000</v>
      </c>
      <c r="H72" s="181">
        <v>10000</v>
      </c>
      <c r="I72" s="181"/>
      <c r="J72" s="181">
        <v>-10000</v>
      </c>
      <c r="K72" s="181">
        <v>1000000</v>
      </c>
      <c r="L72" s="250" t="str">
        <f>'Kennzahlenbogen_(KB)'!Q55</f>
        <v>n.d.</v>
      </c>
      <c r="M72" s="176">
        <f>IF('Kennzahlenbogen_(KB)'!R53=Berechnung1!$H$5,5,IF('Kennzahlenbogen_(KB)'!R53=Berechnung1!$G$5,1,IF('Kennzahlenbogen_(KB)'!R53=Berechnung1!$F$5,1,IF('Kennzahlenbogen_(KB)'!R53=Berechnung1!$E$5,2,IF('Kennzahlenbogen_(KB)'!R53=Berechnung1!$D$5,3,IF('Kennzahlenbogen_(KB)'!R53=Berechnung1!$C$5,4,""))))))</f>
        <v>1</v>
      </c>
      <c r="N72" s="176">
        <f t="shared" si="7"/>
        <v>1</v>
      </c>
      <c r="O72" s="176">
        <f>IF('Kennzahlenbogen_(KB)'!T53="",0,1)</f>
        <v>0</v>
      </c>
    </row>
    <row r="73" spans="2:15" x14ac:dyDescent="0.25">
      <c r="C73" s="50"/>
      <c r="D73" s="50"/>
      <c r="E73" s="158"/>
      <c r="F73" s="158"/>
      <c r="G73" s="158"/>
      <c r="H73" s="158"/>
      <c r="I73" s="158"/>
      <c r="J73" s="158"/>
      <c r="K73" s="158"/>
      <c r="L73" s="50"/>
      <c r="M73" s="50" t="str">
        <f>IF('Kennzahlenbogen_(KB)'!R54=Berechnung1!$G$5,1,IF('Kennzahlenbogen_(KB)'!R54=Berechnung1!$F$5,1,IF('Kennzahlenbogen_(KB)'!R54=Berechnung1!$E$5,2,IF('Kennzahlenbogen_(KB)'!R54=Berechnung1!$D$5,3,IF('Kennzahlenbogen_(KB)'!R54=Berechnung1!$C$5,4,"")))))</f>
        <v/>
      </c>
      <c r="N73" s="50"/>
      <c r="O73" s="50"/>
    </row>
    <row r="74" spans="2:15" x14ac:dyDescent="0.25">
      <c r="C74" s="50"/>
      <c r="D74" s="50"/>
      <c r="E74" s="158"/>
      <c r="F74" s="158"/>
      <c r="G74" s="158"/>
      <c r="H74" s="158"/>
      <c r="I74" s="158"/>
      <c r="J74" s="158"/>
      <c r="K74" s="158"/>
      <c r="L74" s="50"/>
      <c r="M74" s="50" t="str">
        <f>IF('Kennzahlenbogen_(KB)'!R55=Berechnung1!$G$5,1,IF('Kennzahlenbogen_(KB)'!R55=Berechnung1!$F$5,1,IF('Kennzahlenbogen_(KB)'!R55=Berechnung1!$E$5,2,IF('Kennzahlenbogen_(KB)'!R55=Berechnung1!$D$5,3,IF('Kennzahlenbogen_(KB)'!R55=Berechnung1!$C$5,4,"")))))</f>
        <v/>
      </c>
      <c r="N74" s="50"/>
      <c r="O74" s="50"/>
    </row>
    <row r="75" spans="2:15" x14ac:dyDescent="0.25">
      <c r="B75" s="16" t="s">
        <v>441</v>
      </c>
      <c r="C75" s="176">
        <v>16</v>
      </c>
      <c r="D75" s="176" t="s">
        <v>58</v>
      </c>
      <c r="E75" s="181">
        <v>0</v>
      </c>
      <c r="F75" s="181">
        <v>1</v>
      </c>
      <c r="G75" s="181">
        <v>-1000000</v>
      </c>
      <c r="H75" s="181">
        <v>10000</v>
      </c>
      <c r="I75" s="181"/>
      <c r="J75" s="181">
        <v>-10000</v>
      </c>
      <c r="K75" s="181">
        <v>1000000</v>
      </c>
      <c r="L75" s="250" t="str">
        <f>'Kennzahlenbogen_(KB)'!Q58</f>
        <v>n.d.</v>
      </c>
      <c r="M75" s="176">
        <f>IF('Kennzahlenbogen_(KB)'!R56=Berechnung1!$H$5,5,IF('Kennzahlenbogen_(KB)'!R56=Berechnung1!$G$5,1,IF('Kennzahlenbogen_(KB)'!R56=Berechnung1!$F$5,1,IF('Kennzahlenbogen_(KB)'!R56=Berechnung1!$E$5,2,IF('Kennzahlenbogen_(KB)'!R56=Berechnung1!$D$5,3,IF('Kennzahlenbogen_(KB)'!R56=Berechnung1!$C$5,4,""))))))</f>
        <v>1</v>
      </c>
      <c r="N75" s="176">
        <f t="shared" si="7"/>
        <v>1</v>
      </c>
      <c r="O75" s="176">
        <f>IF('Kennzahlenbogen_(KB)'!T56="",0,1)</f>
        <v>0</v>
      </c>
    </row>
    <row r="76" spans="2:15" x14ac:dyDescent="0.25">
      <c r="C76" s="50"/>
      <c r="D76" s="50"/>
      <c r="E76" s="158"/>
      <c r="F76" s="158"/>
      <c r="G76" s="158"/>
      <c r="H76" s="158"/>
      <c r="I76" s="158"/>
      <c r="J76" s="158"/>
      <c r="K76" s="158"/>
      <c r="L76" s="50"/>
      <c r="M76" s="50" t="str">
        <f>IF('Kennzahlenbogen_(KB)'!R57=Berechnung1!$G$5,1,IF('Kennzahlenbogen_(KB)'!R57=Berechnung1!$F$5,1,IF('Kennzahlenbogen_(KB)'!R57=Berechnung1!$E$5,2,IF('Kennzahlenbogen_(KB)'!R57=Berechnung1!$D$5,3,IF('Kennzahlenbogen_(KB)'!R57=Berechnung1!$C$5,4,"")))))</f>
        <v/>
      </c>
      <c r="N76" s="50"/>
      <c r="O76" s="50"/>
    </row>
    <row r="77" spans="2:15" x14ac:dyDescent="0.25">
      <c r="C77" s="50"/>
      <c r="D77" s="50"/>
      <c r="E77" s="158"/>
      <c r="F77" s="158"/>
      <c r="G77" s="158"/>
      <c r="H77" s="158"/>
      <c r="I77" s="158"/>
      <c r="J77" s="158"/>
      <c r="K77" s="158"/>
      <c r="L77" s="50"/>
      <c r="M77" s="50" t="str">
        <f>IF('Kennzahlenbogen_(KB)'!R58=Berechnung1!$G$5,1,IF('Kennzahlenbogen_(KB)'!R58=Berechnung1!$F$5,1,IF('Kennzahlenbogen_(KB)'!R58=Berechnung1!$E$5,2,IF('Kennzahlenbogen_(KB)'!R58=Berechnung1!$D$5,3,IF('Kennzahlenbogen_(KB)'!R58=Berechnung1!$C$5,4,"")))))</f>
        <v/>
      </c>
      <c r="N77" s="50"/>
      <c r="O77" s="50"/>
    </row>
  </sheetData>
  <sheetProtection selectLockedCells="1"/>
  <phoneticPr fontId="93" type="noConversion"/>
  <pageMargins left="0.7" right="0.7" top="0.78740157499999996" bottom="0.78740157499999996" header="0.3" footer="0.3"/>
  <pageSetup paperSize="9" orientation="portrait" horizontalDpi="200" verticalDpi="2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9"/>
  <dimension ref="A1:M30"/>
  <sheetViews>
    <sheetView showGridLines="0" showRuler="0" showWhiteSpace="0" topLeftCell="A2" zoomScaleNormal="100" zoomScaleSheetLayoutView="100" workbookViewId="0">
      <selection activeCell="AO28" sqref="AO28"/>
    </sheetView>
  </sheetViews>
  <sheetFormatPr defaultColWidth="9.140625" defaultRowHeight="15" x14ac:dyDescent="0.25"/>
  <cols>
    <col min="1" max="1" width="3.140625" customWidth="1"/>
    <col min="2" max="2" width="20.85546875" customWidth="1"/>
    <col min="3" max="3" width="6.5703125" customWidth="1"/>
    <col min="4" max="4" width="8.85546875" customWidth="1"/>
    <col min="5" max="5" width="6.85546875" customWidth="1"/>
    <col min="6" max="6" width="6.28515625" customWidth="1"/>
    <col min="7" max="7" width="6.42578125" customWidth="1"/>
    <col min="8" max="8" width="7" customWidth="1"/>
    <col min="9" max="9" width="10" customWidth="1"/>
    <col min="10" max="10" width="29.5703125" customWidth="1"/>
    <col min="11" max="11" width="28.7109375" customWidth="1"/>
    <col min="12" max="12" width="5.28515625" customWidth="1"/>
    <col min="13" max="13" width="14.5703125" style="30" hidden="1" customWidth="1"/>
  </cols>
  <sheetData>
    <row r="1" spans="1:13" s="6" customFormat="1" ht="12.95" hidden="1" customHeight="1" x14ac:dyDescent="0.2">
      <c r="A1" s="5"/>
      <c r="B1" s="119" t="str">
        <f ca="1">IF(M11=TRUE,"A1:K18",CONCATENATE("A1:K",MATCH("",A:A,-1)))</f>
        <v>A1:K30</v>
      </c>
      <c r="M1" s="23"/>
    </row>
    <row r="2" spans="1:13" s="6" customFormat="1" ht="15" customHeight="1" x14ac:dyDescent="0.2">
      <c r="A2" s="1" t="s">
        <v>944</v>
      </c>
      <c r="M2" s="23"/>
    </row>
    <row r="3" spans="1:13" s="6" customFormat="1" ht="15.95" customHeight="1" x14ac:dyDescent="0.25">
      <c r="A3" s="10" t="s">
        <v>442</v>
      </c>
      <c r="K3" s="11"/>
      <c r="M3" s="23"/>
    </row>
    <row r="4" spans="1:13" s="6" customFormat="1" ht="15.95" customHeight="1" x14ac:dyDescent="0.2">
      <c r="K4" s="11"/>
      <c r="M4" s="23"/>
    </row>
    <row r="5" spans="1:13" s="6" customFormat="1" ht="15.95" customHeight="1" x14ac:dyDescent="0.2">
      <c r="C5" s="12"/>
      <c r="D5" s="12"/>
      <c r="E5" s="12"/>
      <c r="F5" s="12"/>
      <c r="G5" s="12"/>
      <c r="H5" s="12"/>
      <c r="I5" s="12"/>
      <c r="J5" s="12"/>
      <c r="K5" s="11"/>
      <c r="M5" s="23"/>
    </row>
    <row r="6" spans="1:13" s="1" customFormat="1" ht="15" customHeight="1" x14ac:dyDescent="0.25">
      <c r="B6" s="13" t="s">
        <v>2</v>
      </c>
      <c r="C6" s="365" t="str">
        <f>IF(Basisdaten!C8=0,"",Basisdaten!C8)</f>
        <v/>
      </c>
      <c r="D6" s="532"/>
      <c r="E6" s="532"/>
      <c r="F6" s="532"/>
      <c r="G6" s="532"/>
      <c r="H6" s="532"/>
      <c r="I6" s="532"/>
      <c r="J6" s="533"/>
      <c r="K6" s="11"/>
      <c r="M6" s="24"/>
    </row>
    <row r="7" spans="1:13" s="1" customFormat="1" ht="6.95" customHeight="1" x14ac:dyDescent="0.2">
      <c r="B7" s="3"/>
      <c r="C7" s="12"/>
      <c r="D7" s="12"/>
      <c r="E7" s="12"/>
      <c r="F7" s="12"/>
      <c r="G7" s="12"/>
      <c r="H7" s="12"/>
      <c r="I7" s="12"/>
      <c r="J7" s="12"/>
      <c r="K7" s="11"/>
      <c r="M7" s="24"/>
    </row>
    <row r="8" spans="1:13" s="1" customFormat="1" ht="15" customHeight="1" x14ac:dyDescent="0.25">
      <c r="B8" s="13" t="s">
        <v>8</v>
      </c>
      <c r="C8" s="365" t="str">
        <f>IF(Basisdaten!C6=0,"",Basisdaten!C6)</f>
        <v/>
      </c>
      <c r="D8" s="534"/>
      <c r="E8" s="533"/>
      <c r="F8" s="11"/>
      <c r="H8" s="25" t="s">
        <v>9</v>
      </c>
      <c r="J8" s="26" t="str">
        <f>IF(Basisdaten!G12=0,"",Basisdaten!G12)</f>
        <v/>
      </c>
      <c r="K8" s="11"/>
      <c r="M8" s="24"/>
    </row>
    <row r="9" spans="1:13" s="6" customFormat="1" ht="10.5" customHeight="1" x14ac:dyDescent="0.2">
      <c r="K9" s="11"/>
      <c r="M9" s="23"/>
    </row>
    <row r="10" spans="1:13" s="6" customFormat="1" ht="13.5" customHeight="1" x14ac:dyDescent="0.2">
      <c r="B10" s="27" t="str">
        <f ca="1">IF(M11=TRUE,"Kein Datendefizit vorhanden","")</f>
        <v/>
      </c>
      <c r="K10" s="11"/>
      <c r="M10" s="28" t="s">
        <v>33</v>
      </c>
    </row>
    <row r="11" spans="1:13" s="6" customFormat="1" ht="15.75" customHeight="1" x14ac:dyDescent="0.2">
      <c r="B11" s="29" t="str">
        <f ca="1">IF($M$11=TRUE,"","Übertragung erfolgt automatisch aus Kennzahlenbogen (Ist-Werte, Begründungen und Aktionen)")</f>
        <v>Übertragung erfolgt automatisch aus Kennzahlenbogen (Ist-Werte, Begründungen und Aktionen)</v>
      </c>
      <c r="K11" s="11"/>
      <c r="M11" s="28" t="b">
        <f t="array" aca="1" ref="M11" ca="1">$A$14:$K$30=""</f>
        <v>0</v>
      </c>
    </row>
    <row r="12" spans="1:13" ht="15.75" customHeight="1" x14ac:dyDescent="0.25">
      <c r="A12" s="535" t="str">
        <f ca="1">IF($M$11=TRUE,"","KN")</f>
        <v>KN</v>
      </c>
      <c r="B12" s="537" t="str">
        <f ca="1">IF($M$11=TRUE,"","Kennzahlendefinition")</f>
        <v>Kennzahlendefinition</v>
      </c>
      <c r="C12" s="535" t="str">
        <f ca="1">IF($M$11=TRUE,"","Vorgaben Datenqualität")</f>
        <v>Vorgaben Datenqualität</v>
      </c>
      <c r="D12" s="539"/>
      <c r="E12" s="539"/>
      <c r="F12" s="535" t="str">
        <f ca="1">IF($M$11=TRUE,"","Ist-Werte")</f>
        <v>Ist-Werte</v>
      </c>
      <c r="G12" s="539"/>
      <c r="H12" s="539"/>
      <c r="I12" s="535" t="str">
        <f ca="1">IF($M$11=TRUE,"","Daten-qualität")</f>
        <v>Daten-qualität</v>
      </c>
      <c r="J12" s="535" t="str">
        <f ca="1">IF($M$11=TRUE,"","Verifizierung Zentrum")</f>
        <v>Verifizierung Zentrum</v>
      </c>
      <c r="K12" s="535"/>
    </row>
    <row r="13" spans="1:13" ht="21" customHeight="1" x14ac:dyDescent="0.25">
      <c r="A13" s="536"/>
      <c r="B13" s="538"/>
      <c r="C13" s="31" t="str">
        <f ca="1">IF($M$11=TRUE,"","Plausi unklar")</f>
        <v>Plausi unklar</v>
      </c>
      <c r="D13" s="31" t="str">
        <f ca="1">IF($M$11=TRUE,"","Sollvorgabe")</f>
        <v>Sollvorgabe</v>
      </c>
      <c r="E13" s="31" t="str">
        <f ca="1">IF($M$11=TRUE,"","Plausi unklar")</f>
        <v>Plausi unklar</v>
      </c>
      <c r="F13" s="31" t="str">
        <f ca="1">IF($M$11=TRUE,"","Zähler / Anzahl")</f>
        <v>Zähler / Anzahl</v>
      </c>
      <c r="G13" s="31" t="str">
        <f ca="1">IF($M$11=TRUE,"","Nenner")</f>
        <v>Nenner</v>
      </c>
      <c r="H13" s="31" t="str">
        <f ca="1">IF($M$11=TRUE,"","Quote")</f>
        <v>Quote</v>
      </c>
      <c r="I13" s="536"/>
      <c r="J13" s="31" t="str">
        <f ca="1">IF($M$11=TRUE,"","Begründung / Ursache")</f>
        <v>Begründung / Ursache</v>
      </c>
      <c r="K13" s="31" t="str">
        <f ca="1">IF($M$11=TRUE,"","Eingeleitete / geplante Aktionen")</f>
        <v>Eingeleitete / geplante Aktionen</v>
      </c>
    </row>
    <row r="14" spans="1:13" ht="170.1" customHeight="1" x14ac:dyDescent="0.25">
      <c r="A14" s="31" t="str">
        <f ca="1">'Hilfstabelle DatendefKB'!O2</f>
        <v>1</v>
      </c>
      <c r="B14" s="32" t="str">
        <f ca="1">'Hilfstabelle DatendefKB'!P2</f>
        <v>Pat.fälle</v>
      </c>
      <c r="C14" s="33" t="str">
        <f ca="1">'Hilfstabelle DatendefKB'!Q2</f>
        <v>-----</v>
      </c>
      <c r="D14" s="33" t="str">
        <f ca="1">'Hilfstabelle DatendefKB'!R2</f>
        <v>≥ 75</v>
      </c>
      <c r="E14" s="33" t="str">
        <f ca="1">'Hilfstabelle DatendefKB'!S2</f>
        <v>-----</v>
      </c>
      <c r="F14" s="34">
        <f ca="1">'Hilfstabelle DatendefKB'!T2</f>
        <v>0</v>
      </c>
      <c r="G14" s="34" t="str">
        <f ca="1">'Hilfstabelle DatendefKB'!U2</f>
        <v>-----</v>
      </c>
      <c r="H14" s="35" t="str">
        <f ca="1">'Hilfstabelle DatendefKB'!V2</f>
        <v>-----</v>
      </c>
      <c r="I14" s="36" t="str">
        <f ca="1">'Hilfstabelle DatendefKB'!W2</f>
        <v>Unvollständig</v>
      </c>
      <c r="J14" s="37" t="str">
        <f ca="1">'Hilfstabelle DatendefKB'!X2</f>
        <v>-----</v>
      </c>
      <c r="K14" s="37" t="str">
        <f ca="1">'Hilfstabelle DatendefKB'!Y2</f>
        <v>-----</v>
      </c>
    </row>
    <row r="15" spans="1:13" ht="170.1" customHeight="1" x14ac:dyDescent="0.25">
      <c r="A15" s="31" t="str">
        <f ca="1">'Hilfstabelle DatendefKB'!O3</f>
        <v>2</v>
      </c>
      <c r="B15" s="32" t="str">
        <f ca="1">'Hilfstabelle DatendefKB'!P3</f>
        <v>Anzahl komplexe Diagnostiken bei myeloischen und lymphatischen Neubildungen</v>
      </c>
      <c r="C15" s="33" t="str">
        <f ca="1">'Hilfstabelle DatendefKB'!Q3</f>
        <v>-----</v>
      </c>
      <c r="D15" s="33" t="str">
        <f ca="1">'Hilfstabelle DatendefKB'!R3</f>
        <v>Derzeit keine Vorgaben</v>
      </c>
      <c r="E15" s="33" t="str">
        <f ca="1">'Hilfstabelle DatendefKB'!S3</f>
        <v>-----</v>
      </c>
      <c r="F15" s="34" t="str">
        <f ca="1">'Hilfstabelle DatendefKB'!T3</f>
        <v>-----</v>
      </c>
      <c r="G15" s="34" t="str">
        <f ca="1">'Hilfstabelle DatendefKB'!U3</f>
        <v>-----</v>
      </c>
      <c r="H15" s="35" t="str">
        <f ca="1">'Hilfstabelle DatendefKB'!V3</f>
        <v>-----</v>
      </c>
      <c r="I15" s="36" t="str">
        <f ca="1">'Hilfstabelle DatendefKB'!W3</f>
        <v>Unvollständig</v>
      </c>
      <c r="J15" s="37" t="str">
        <f ca="1">'Hilfstabelle DatendefKB'!X3</f>
        <v>-----</v>
      </c>
      <c r="K15" s="37" t="str">
        <f ca="1">'Hilfstabelle DatendefKB'!Y3</f>
        <v>-----</v>
      </c>
    </row>
    <row r="16" spans="1:13" ht="170.1" customHeight="1" x14ac:dyDescent="0.25">
      <c r="A16" s="31" t="str">
        <f ca="1">'Hilfstabelle DatendefKB'!O4</f>
        <v>3</v>
      </c>
      <c r="B16" s="32" t="str">
        <f ca="1">'Hilfstabelle DatendefKB'!P4</f>
        <v>Autologe Stammzelltransplantationen</v>
      </c>
      <c r="C16" s="33" t="str">
        <f ca="1">'Hilfstabelle DatendefKB'!Q4</f>
        <v>-----</v>
      </c>
      <c r="D16" s="33" t="str">
        <f ca="1">'Hilfstabelle DatendefKB'!R4</f>
        <v>Derzeit keine Vorgaben</v>
      </c>
      <c r="E16" s="33" t="str">
        <f ca="1">'Hilfstabelle DatendefKB'!S4</f>
        <v>-----</v>
      </c>
      <c r="F16" s="34" t="str">
        <f ca="1">'Hilfstabelle DatendefKB'!T4</f>
        <v>-----</v>
      </c>
      <c r="G16" s="34" t="str">
        <f ca="1">'Hilfstabelle DatendefKB'!U4</f>
        <v>-----</v>
      </c>
      <c r="H16" s="35" t="str">
        <f ca="1">'Hilfstabelle DatendefKB'!V4</f>
        <v>-----</v>
      </c>
      <c r="I16" s="36" t="str">
        <f ca="1">'Hilfstabelle DatendefKB'!W4</f>
        <v>Unvollständig</v>
      </c>
      <c r="J16" s="37" t="str">
        <f ca="1">'Hilfstabelle DatendefKB'!X4</f>
        <v>-----</v>
      </c>
      <c r="K16" s="37" t="str">
        <f ca="1">'Hilfstabelle DatendefKB'!Y4</f>
        <v>-----</v>
      </c>
      <c r="M16" s="23"/>
    </row>
    <row r="17" spans="1:11" ht="170.1" customHeight="1" x14ac:dyDescent="0.25">
      <c r="A17" s="31" t="str">
        <f ca="1">'Hilfstabelle DatendefKB'!O5</f>
        <v>4</v>
      </c>
      <c r="B17" s="32" t="str">
        <f ca="1">'Hilfstabelle DatendefKB'!P5</f>
        <v>Allogene Stammzelltransplantationen</v>
      </c>
      <c r="C17" s="33" t="str">
        <f ca="1">'Hilfstabelle DatendefKB'!Q5</f>
        <v>-----</v>
      </c>
      <c r="D17" s="33" t="str">
        <f ca="1">'Hilfstabelle DatendefKB'!R5</f>
        <v>Derzeit keine Vorgaben</v>
      </c>
      <c r="E17" s="33" t="str">
        <f ca="1">'Hilfstabelle DatendefKB'!S5</f>
        <v>-----</v>
      </c>
      <c r="F17" s="34" t="str">
        <f ca="1">'Hilfstabelle DatendefKB'!T5</f>
        <v>-----</v>
      </c>
      <c r="G17" s="34" t="str">
        <f ca="1">'Hilfstabelle DatendefKB'!U5</f>
        <v>-----</v>
      </c>
      <c r="H17" s="35" t="str">
        <f ca="1">'Hilfstabelle DatendefKB'!V5</f>
        <v>-----</v>
      </c>
      <c r="I17" s="36" t="str">
        <f ca="1">'Hilfstabelle DatendefKB'!W5</f>
        <v>Unvollständig</v>
      </c>
      <c r="J17" s="37" t="str">
        <f ca="1">'Hilfstabelle DatendefKB'!X5</f>
        <v>-----</v>
      </c>
      <c r="K17" s="37" t="str">
        <f ca="1">'Hilfstabelle DatendefKB'!Y5</f>
        <v>-----</v>
      </c>
    </row>
    <row r="18" spans="1:11" ht="170.1" customHeight="1" x14ac:dyDescent="0.25">
      <c r="A18" s="31" t="str">
        <f ca="1">'Hilfstabelle DatendefKB'!O6</f>
        <v>5a</v>
      </c>
      <c r="B18" s="32" t="str">
        <f ca="1">'Hilfstabelle DatendefKB'!P6</f>
        <v xml:space="preserve">Vorstellung Tumorkonferenz
(Primärfälle)
</v>
      </c>
      <c r="C18" s="33" t="str">
        <f ca="1">'Hilfstabelle DatendefKB'!Q6</f>
        <v>-----</v>
      </c>
      <c r="D18" s="33" t="str">
        <f ca="1">'Hilfstabelle DatendefKB'!R6</f>
        <v>≥ 95%</v>
      </c>
      <c r="E18" s="33" t="str">
        <f ca="1">'Hilfstabelle DatendefKB'!S6</f>
        <v>-----</v>
      </c>
      <c r="F18" s="34" t="str">
        <f ca="1">'Hilfstabelle DatendefKB'!T6</f>
        <v>-----</v>
      </c>
      <c r="G18" s="34">
        <f ca="1">'Hilfstabelle DatendefKB'!U6</f>
        <v>0</v>
      </c>
      <c r="H18" s="35" t="str">
        <f ca="1">'Hilfstabelle DatendefKB'!V6</f>
        <v>n.d.</v>
      </c>
      <c r="I18" s="36" t="str">
        <f ca="1">'Hilfstabelle DatendefKB'!W6</f>
        <v>Unvollständig</v>
      </c>
      <c r="J18" s="37" t="str">
        <f ca="1">'Hilfstabelle DatendefKB'!X6</f>
        <v>-----</v>
      </c>
      <c r="K18" s="37" t="str">
        <f ca="1">'Hilfstabelle DatendefKB'!Y6</f>
        <v>-----</v>
      </c>
    </row>
    <row r="19" spans="1:11" ht="170.1" customHeight="1" x14ac:dyDescent="0.25">
      <c r="A19" s="31" t="str">
        <f ca="1">'Hilfstabelle DatendefKB'!O7</f>
        <v>5b</v>
      </c>
      <c r="B19" s="32" t="str">
        <f ca="1">'Hilfstabelle DatendefKB'!P7</f>
        <v>Vorstellung Tumorkonferenz (weitere)</v>
      </c>
      <c r="C19" s="33" t="str">
        <f ca="1">'Hilfstabelle DatendefKB'!Q7</f>
        <v>&lt; 75%</v>
      </c>
      <c r="D19" s="33" t="str">
        <f ca="1">'Hilfstabelle DatendefKB'!R7</f>
        <v>Derzeit keine Vorgaben</v>
      </c>
      <c r="E19" s="33" t="str">
        <f ca="1">'Hilfstabelle DatendefKB'!S7</f>
        <v>-----</v>
      </c>
      <c r="F19" s="34" t="str">
        <f ca="1">'Hilfstabelle DatendefKB'!T7</f>
        <v>-----</v>
      </c>
      <c r="G19" s="34">
        <f ca="1">'Hilfstabelle DatendefKB'!U7</f>
        <v>0</v>
      </c>
      <c r="H19" s="35" t="str">
        <f ca="1">'Hilfstabelle DatendefKB'!V7</f>
        <v>n.d.</v>
      </c>
      <c r="I19" s="36" t="str">
        <f ca="1">'Hilfstabelle DatendefKB'!W7</f>
        <v>Unvollständig</v>
      </c>
      <c r="J19" s="37" t="str">
        <f ca="1">'Hilfstabelle DatendefKB'!X7</f>
        <v>-----</v>
      </c>
      <c r="K19" s="37" t="str">
        <f ca="1">'Hilfstabelle DatendefKB'!Y7</f>
        <v>-----</v>
      </c>
    </row>
    <row r="20" spans="1:11" ht="170.1" customHeight="1" x14ac:dyDescent="0.25">
      <c r="A20" s="31" t="str">
        <f ca="1">'Hilfstabelle DatendefKB'!O8</f>
        <v>6</v>
      </c>
      <c r="B20" s="32" t="str">
        <f ca="1">'Hilfstabelle DatendefKB'!P8</f>
        <v xml:space="preserve">Fallbesprechung Hämatologie und Onkologie </v>
      </c>
      <c r="C20" s="33" t="str">
        <f ca="1">'Hilfstabelle DatendefKB'!Q8</f>
        <v>-----</v>
      </c>
      <c r="D20" s="33" t="str">
        <f ca="1">'Hilfstabelle DatendefKB'!R8</f>
        <v>≥ 95%</v>
      </c>
      <c r="E20" s="33" t="str">
        <f ca="1">'Hilfstabelle DatendefKB'!S8</f>
        <v>-----</v>
      </c>
      <c r="F20" s="34" t="str">
        <f ca="1">'Hilfstabelle DatendefKB'!T8</f>
        <v>-----</v>
      </c>
      <c r="G20" s="34">
        <f ca="1">'Hilfstabelle DatendefKB'!U8</f>
        <v>0</v>
      </c>
      <c r="H20" s="35" t="str">
        <f ca="1">'Hilfstabelle DatendefKB'!V8</f>
        <v>n.d.</v>
      </c>
      <c r="I20" s="36" t="str">
        <f ca="1">'Hilfstabelle DatendefKB'!W8</f>
        <v>Unvollständig</v>
      </c>
      <c r="J20" s="37" t="str">
        <f ca="1">'Hilfstabelle DatendefKB'!X8</f>
        <v>-----</v>
      </c>
      <c r="K20" s="37" t="str">
        <f ca="1">'Hilfstabelle DatendefKB'!Y8</f>
        <v>-----</v>
      </c>
    </row>
    <row r="21" spans="1:11" ht="170.1" customHeight="1" x14ac:dyDescent="0.25">
      <c r="A21" s="31" t="str">
        <f ca="1">'Hilfstabelle DatendefKB'!O9</f>
        <v>7</v>
      </c>
      <c r="B21" s="32" t="str">
        <f ca="1">'Hilfstabelle DatendefKB'!P9</f>
        <v>Transplantationskonferenz (Bei allogener Transplantation am eigenen Standort in 6 enthalten)</v>
      </c>
      <c r="C21" s="33" t="str">
        <f ca="1">'Hilfstabelle DatendefKB'!Q9</f>
        <v>-----</v>
      </c>
      <c r="D21" s="33" t="str">
        <f ca="1">'Hilfstabelle DatendefKB'!R9</f>
        <v>≥ 95%</v>
      </c>
      <c r="E21" s="33" t="str">
        <f ca="1">'Hilfstabelle DatendefKB'!S9</f>
        <v>-----</v>
      </c>
      <c r="F21" s="34" t="str">
        <f ca="1">'Hilfstabelle DatendefKB'!T9</f>
        <v>-----</v>
      </c>
      <c r="G21" s="34" t="str">
        <f ca="1">'Hilfstabelle DatendefKB'!U9</f>
        <v>-----</v>
      </c>
      <c r="H21" s="35" t="str">
        <f ca="1">'Hilfstabelle DatendefKB'!V9</f>
        <v>n.d.</v>
      </c>
      <c r="I21" s="36" t="str">
        <f ca="1">'Hilfstabelle DatendefKB'!W9</f>
        <v>Unvollständig</v>
      </c>
      <c r="J21" s="37" t="str">
        <f ca="1">'Hilfstabelle DatendefKB'!X9</f>
        <v>-----</v>
      </c>
      <c r="K21" s="37" t="str">
        <f ca="1">'Hilfstabelle DatendefKB'!Y9</f>
        <v>-----</v>
      </c>
    </row>
    <row r="22" spans="1:11" ht="170.1" customHeight="1" x14ac:dyDescent="0.25">
      <c r="A22" s="78" t="str">
        <f ca="1">'Hilfstabelle DatendefKB'!O10</f>
        <v>8</v>
      </c>
      <c r="B22" s="32" t="str">
        <f ca="1">'Hilfstabelle DatendefKB'!P10</f>
        <v>Psychoonkologisches Distress-Screening</v>
      </c>
      <c r="C22" s="33" t="str">
        <f ca="1">'Hilfstabelle DatendefKB'!Q10</f>
        <v>-----</v>
      </c>
      <c r="D22" s="33" t="str">
        <f ca="1">'Hilfstabelle DatendefKB'!R10</f>
        <v>≥ 65%</v>
      </c>
      <c r="E22" s="33" t="str">
        <f ca="1">'Hilfstabelle DatendefKB'!S10</f>
        <v>-----</v>
      </c>
      <c r="F22" s="34" t="str">
        <f ca="1">'Hilfstabelle DatendefKB'!T10</f>
        <v>-----</v>
      </c>
      <c r="G22" s="34">
        <f ca="1">'Hilfstabelle DatendefKB'!U10</f>
        <v>0</v>
      </c>
      <c r="H22" s="35" t="str">
        <f ca="1">'Hilfstabelle DatendefKB'!V10</f>
        <v>n.d.</v>
      </c>
      <c r="I22" s="36" t="str">
        <f ca="1">'Hilfstabelle DatendefKB'!W10</f>
        <v>Unvollständig</v>
      </c>
      <c r="J22" s="37" t="str">
        <f ca="1">'Hilfstabelle DatendefKB'!X10</f>
        <v>-----</v>
      </c>
      <c r="K22" s="37" t="str">
        <f ca="1">'Hilfstabelle DatendefKB'!Y10</f>
        <v>-----</v>
      </c>
    </row>
    <row r="23" spans="1:11" ht="170.1" customHeight="1" x14ac:dyDescent="0.25">
      <c r="A23" s="31" t="str">
        <f ca="1">'Hilfstabelle DatendefKB'!O11</f>
        <v>9</v>
      </c>
      <c r="B23" s="32" t="str">
        <f ca="1">'Hilfstabelle DatendefKB'!P11</f>
        <v>Beratung Sozialdienst</v>
      </c>
      <c r="C23" s="33" t="str">
        <f ca="1">'Hilfstabelle DatendefKB'!Q11</f>
        <v>&lt; 30%</v>
      </c>
      <c r="D23" s="33" t="str">
        <f ca="1">'Hilfstabelle DatendefKB'!R11</f>
        <v>Derzeit keine Vorgaben</v>
      </c>
      <c r="E23" s="33" t="str">
        <f ca="1">'Hilfstabelle DatendefKB'!S11</f>
        <v>-----</v>
      </c>
      <c r="F23" s="34" t="str">
        <f ca="1">'Hilfstabelle DatendefKB'!T11</f>
        <v>-----</v>
      </c>
      <c r="G23" s="34">
        <f ca="1">'Hilfstabelle DatendefKB'!U11</f>
        <v>0</v>
      </c>
      <c r="H23" s="35" t="str">
        <f ca="1">'Hilfstabelle DatendefKB'!V11</f>
        <v>n.d.</v>
      </c>
      <c r="I23" s="36" t="str">
        <f ca="1">'Hilfstabelle DatendefKB'!W11</f>
        <v>Unvollständig</v>
      </c>
      <c r="J23" s="37" t="str">
        <f ca="1">'Hilfstabelle DatendefKB'!X11</f>
        <v>-----</v>
      </c>
      <c r="K23" s="37" t="str">
        <f ca="1">'Hilfstabelle DatendefKB'!Y11</f>
        <v>-----</v>
      </c>
    </row>
    <row r="24" spans="1:11" ht="170.1" customHeight="1" x14ac:dyDescent="0.25">
      <c r="A24" s="31" t="str">
        <f ca="1">'Hilfstabelle DatendefKB'!O12</f>
        <v>10</v>
      </c>
      <c r="B24" s="32" t="str">
        <f ca="1">'Hilfstabelle DatendefKB'!P12</f>
        <v>Anteil Studienpat.</v>
      </c>
      <c r="C24" s="33" t="str">
        <f ca="1">'Hilfstabelle DatendefKB'!Q12</f>
        <v>-----</v>
      </c>
      <c r="D24" s="33" t="str">
        <f ca="1">'Hilfstabelle DatendefKB'!R12</f>
        <v>≥ 5%</v>
      </c>
      <c r="E24" s="33" t="str">
        <f ca="1">'Hilfstabelle DatendefKB'!S12</f>
        <v>-----</v>
      </c>
      <c r="F24" s="34">
        <f ca="1">'Hilfstabelle DatendefKB'!T12</f>
        <v>0</v>
      </c>
      <c r="G24" s="34">
        <f ca="1">'Hilfstabelle DatendefKB'!U12</f>
        <v>0</v>
      </c>
      <c r="H24" s="35" t="str">
        <f ca="1">'Hilfstabelle DatendefKB'!V12</f>
        <v>n.d.</v>
      </c>
      <c r="I24" s="36" t="str">
        <f ca="1">'Hilfstabelle DatendefKB'!W12</f>
        <v>Unvollständig</v>
      </c>
      <c r="J24" s="37" t="str">
        <f ca="1">'Hilfstabelle DatendefKB'!X12</f>
        <v>-----</v>
      </c>
      <c r="K24" s="37" t="str">
        <f ca="1">'Hilfstabelle DatendefKB'!Y12</f>
        <v>-----</v>
      </c>
    </row>
    <row r="25" spans="1:11" ht="170.1" customHeight="1" x14ac:dyDescent="0.25">
      <c r="A25" s="31" t="str">
        <f ca="1">'Hilfstabelle DatendefKB'!O13</f>
        <v>11</v>
      </c>
      <c r="B25" s="32" t="str">
        <f ca="1">'Hilfstabelle DatendefKB'!P13</f>
        <v>Anzahl hochgradig komplexer und intensiver Blockchemo-therapien bei Pat. mit einer Hämatologischen Neoplasie</v>
      </c>
      <c r="C25" s="33" t="str">
        <f ca="1">'Hilfstabelle DatendefKB'!Q13</f>
        <v>&lt; 10</v>
      </c>
      <c r="D25" s="33" t="str">
        <f ca="1">'Hilfstabelle DatendefKB'!R13</f>
        <v>Derzeit keine Vorgaben</v>
      </c>
      <c r="E25" s="33" t="str">
        <f ca="1">'Hilfstabelle DatendefKB'!S13</f>
        <v>-----</v>
      </c>
      <c r="F25" s="34" t="str">
        <f ca="1">'Hilfstabelle DatendefKB'!T13</f>
        <v>-----</v>
      </c>
      <c r="G25" s="34" t="str">
        <f ca="1">'Hilfstabelle DatendefKB'!U13</f>
        <v>-----</v>
      </c>
      <c r="H25" s="35" t="str">
        <f ca="1">'Hilfstabelle DatendefKB'!V13</f>
        <v>-----</v>
      </c>
      <c r="I25" s="36" t="str">
        <f ca="1">'Hilfstabelle DatendefKB'!W13</f>
        <v>Unvollständig</v>
      </c>
      <c r="J25" s="37" t="str">
        <f ca="1">'Hilfstabelle DatendefKB'!X13</f>
        <v>-----</v>
      </c>
      <c r="K25" s="37" t="str">
        <f ca="1">'Hilfstabelle DatendefKB'!Y13</f>
        <v>-----</v>
      </c>
    </row>
    <row r="26" spans="1:11" ht="170.1" customHeight="1" x14ac:dyDescent="0.25">
      <c r="A26" s="31" t="str">
        <f ca="1">'Hilfstabelle DatendefKB'!O14</f>
        <v xml:space="preserve">12 
</v>
      </c>
      <c r="B26" s="32" t="str">
        <f ca="1">'Hilfstabelle DatendefKB'!P14</f>
        <v xml:space="preserve">Bestimmung TP53-Deletions- und Mutationsstatus vor erster systemischer CLL-Therapie </v>
      </c>
      <c r="C26" s="33" t="str">
        <f ca="1">'Hilfstabelle DatendefKB'!Q14</f>
        <v>-----</v>
      </c>
      <c r="D26" s="33" t="str">
        <f ca="1">'Hilfstabelle DatendefKB'!R14</f>
        <v>≥ 60%</v>
      </c>
      <c r="E26" s="33" t="str">
        <f ca="1">'Hilfstabelle DatendefKB'!S14</f>
        <v>-----</v>
      </c>
      <c r="F26" s="34" t="str">
        <f ca="1">'Hilfstabelle DatendefKB'!T14</f>
        <v>-----</v>
      </c>
      <c r="G26" s="34" t="str">
        <f ca="1">'Hilfstabelle DatendefKB'!U14</f>
        <v>-----</v>
      </c>
      <c r="H26" s="35" t="str">
        <f ca="1">'Hilfstabelle DatendefKB'!V14</f>
        <v>n.d.</v>
      </c>
      <c r="I26" s="36" t="str">
        <f ca="1">'Hilfstabelle DatendefKB'!W14</f>
        <v>Unvollständig</v>
      </c>
      <c r="J26" s="37" t="str">
        <f ca="1">'Hilfstabelle DatendefKB'!X14</f>
        <v>-----</v>
      </c>
      <c r="K26" s="37" t="str">
        <f ca="1">'Hilfstabelle DatendefKB'!Y14</f>
        <v>-----</v>
      </c>
    </row>
    <row r="27" spans="1:11" ht="170.1" customHeight="1" x14ac:dyDescent="0.25">
      <c r="A27" s="31" t="str">
        <f ca="1">'Hilfstabelle DatendefKB'!O15</f>
        <v>13</v>
      </c>
      <c r="B27" s="32" t="str">
        <f ca="1">'Hilfstabelle DatendefKB'!P15</f>
        <v>Hepatitis- und HIV-Serologie vor Beginn der Therapie</v>
      </c>
      <c r="C27" s="33" t="str">
        <f ca="1">'Hilfstabelle DatendefKB'!Q15</f>
        <v>-----</v>
      </c>
      <c r="D27" s="33" t="str">
        <f ca="1">'Hilfstabelle DatendefKB'!R15</f>
        <v>≥ 70%</v>
      </c>
      <c r="E27" s="33" t="str">
        <f ca="1">'Hilfstabelle DatendefKB'!S15</f>
        <v>-----</v>
      </c>
      <c r="F27" s="34" t="str">
        <f ca="1">'Hilfstabelle DatendefKB'!T15</f>
        <v>-----</v>
      </c>
      <c r="G27" s="34" t="str">
        <f ca="1">'Hilfstabelle DatendefKB'!U15</f>
        <v>-----</v>
      </c>
      <c r="H27" s="35" t="str">
        <f ca="1">'Hilfstabelle DatendefKB'!V15</f>
        <v>n.d.</v>
      </c>
      <c r="I27" s="36" t="str">
        <f ca="1">'Hilfstabelle DatendefKB'!W15</f>
        <v>Unvollständig</v>
      </c>
      <c r="J27" s="37" t="str">
        <f ca="1">'Hilfstabelle DatendefKB'!X15</f>
        <v>-----</v>
      </c>
      <c r="K27" s="37" t="str">
        <f ca="1">'Hilfstabelle DatendefKB'!Y15</f>
        <v>-----</v>
      </c>
    </row>
    <row r="28" spans="1:11" ht="170.1" customHeight="1" x14ac:dyDescent="0.25">
      <c r="A28" s="31" t="str">
        <f ca="1">'Hilfstabelle DatendefKB'!O16</f>
        <v>14</v>
      </c>
      <c r="B28" s="32" t="str">
        <f ca="1">'Hilfstabelle DatendefKB'!P16</f>
        <v>Zahnärztliche Untersuchung vor Bisphosphonaten/ Denosumab bei Pat. mit Hämatologischer Neoplasie</v>
      </c>
      <c r="C28" s="33" t="str">
        <f ca="1">'Hilfstabelle DatendefKB'!Q16</f>
        <v>-----</v>
      </c>
      <c r="D28" s="33" t="str">
        <f ca="1">'Hilfstabelle DatendefKB'!R16</f>
        <v>Derzeit keine Vorgaben</v>
      </c>
      <c r="E28" s="33" t="str">
        <f ca="1">'Hilfstabelle DatendefKB'!S16</f>
        <v>-----</v>
      </c>
      <c r="F28" s="34" t="str">
        <f ca="1">'Hilfstabelle DatendefKB'!T16</f>
        <v>-----</v>
      </c>
      <c r="G28" s="34" t="str">
        <f ca="1">'Hilfstabelle DatendefKB'!U16</f>
        <v>-----</v>
      </c>
      <c r="H28" s="35" t="str">
        <f ca="1">'Hilfstabelle DatendefKB'!V16</f>
        <v>n.d.</v>
      </c>
      <c r="I28" s="36" t="str">
        <f ca="1">'Hilfstabelle DatendefKB'!W16</f>
        <v>Unvollständig</v>
      </c>
      <c r="J28" s="37" t="str">
        <f ca="1">'Hilfstabelle DatendefKB'!X16</f>
        <v>-----</v>
      </c>
      <c r="K28" s="37" t="str">
        <f ca="1">'Hilfstabelle DatendefKB'!Y16</f>
        <v>-----</v>
      </c>
    </row>
    <row r="29" spans="1:11" ht="170.1" customHeight="1" x14ac:dyDescent="0.25">
      <c r="A29" s="31" t="str">
        <f ca="1">'Hilfstabelle DatendefKB'!O17</f>
        <v xml:space="preserve">15
</v>
      </c>
      <c r="B29" s="32" t="str">
        <f ca="1">'Hilfstabelle DatendefKB'!P17</f>
        <v>R-CHOP bei Erstdiagnose 
≤ 80 Jahre und kurativer Therapieintention</v>
      </c>
      <c r="C29" s="33" t="str">
        <f ca="1">'Hilfstabelle DatendefKB'!Q17</f>
        <v>-----</v>
      </c>
      <c r="D29" s="33" t="str">
        <f ca="1">'Hilfstabelle DatendefKB'!R17</f>
        <v>Derzeit keine Vorgaben</v>
      </c>
      <c r="E29" s="33" t="str">
        <f ca="1">'Hilfstabelle DatendefKB'!S17</f>
        <v>-----</v>
      </c>
      <c r="F29" s="34" t="str">
        <f ca="1">'Hilfstabelle DatendefKB'!T17</f>
        <v>-----</v>
      </c>
      <c r="G29" s="34" t="str">
        <f ca="1">'Hilfstabelle DatendefKB'!U17</f>
        <v>-----</v>
      </c>
      <c r="H29" s="35" t="str">
        <f ca="1">'Hilfstabelle DatendefKB'!V17</f>
        <v>n.d.</v>
      </c>
      <c r="I29" s="36" t="str">
        <f ca="1">'Hilfstabelle DatendefKB'!W17</f>
        <v>Unvollständig</v>
      </c>
      <c r="J29" s="37" t="str">
        <f ca="1">'Hilfstabelle DatendefKB'!X17</f>
        <v>-----</v>
      </c>
      <c r="K29" s="37" t="str">
        <f ca="1">'Hilfstabelle DatendefKB'!Y17</f>
        <v>-----</v>
      </c>
    </row>
    <row r="30" spans="1:11" ht="170.1" customHeight="1" x14ac:dyDescent="0.25">
      <c r="A30" s="31" t="str">
        <f ca="1">'Hilfstabelle DatendefKB'!O18</f>
        <v xml:space="preserve">16
</v>
      </c>
      <c r="B30" s="32" t="str">
        <f ca="1">'Hilfstabelle DatendefKB'!P18</f>
        <v>Bestrahlung bei PET-positivem Restbefall nach Erstlinien-Immunchemotherapie</v>
      </c>
      <c r="C30" s="33" t="str">
        <f ca="1">'Hilfstabelle DatendefKB'!Q18</f>
        <v>-----</v>
      </c>
      <c r="D30" s="33" t="str">
        <f ca="1">'Hilfstabelle DatendefKB'!R18</f>
        <v>Derzeit keine Vorgaben</v>
      </c>
      <c r="E30" s="33" t="str">
        <f ca="1">'Hilfstabelle DatendefKB'!S18</f>
        <v>-----</v>
      </c>
      <c r="F30" s="34" t="str">
        <f ca="1">'Hilfstabelle DatendefKB'!T18</f>
        <v>-----</v>
      </c>
      <c r="G30" s="34" t="str">
        <f ca="1">'Hilfstabelle DatendefKB'!U18</f>
        <v>-----</v>
      </c>
      <c r="H30" s="35" t="str">
        <f ca="1">'Hilfstabelle DatendefKB'!V18</f>
        <v>n.d.</v>
      </c>
      <c r="I30" s="36" t="str">
        <f ca="1">'Hilfstabelle DatendefKB'!W18</f>
        <v>Unvollständig</v>
      </c>
      <c r="J30" s="37" t="str">
        <f ca="1">'Hilfstabelle DatendefKB'!X18</f>
        <v>-----</v>
      </c>
      <c r="K30" s="37" t="str">
        <f ca="1">'Hilfstabelle DatendefKB'!Y18</f>
        <v>-----</v>
      </c>
    </row>
  </sheetData>
  <sheetProtection algorithmName="SHA-512" hashValue="quSGmXT7+pFTsYHlKtIh3KTavitGxlDkvxY+PAw/4vMt/Fc76qD5MrMlXZPGna0Aeaa3ALvlz6v89VCvLoW4Kw==" saltValue="pwAqjiEerEIvh4u8qMM5Zw==" spinCount="100000" sheet="1" objects="1" scenarios="1" selectLockedCells="1" selectUnlockedCells="1"/>
  <mergeCells count="8">
    <mergeCell ref="C6:J6"/>
    <mergeCell ref="C8:E8"/>
    <mergeCell ref="A12:A13"/>
    <mergeCell ref="B12:B13"/>
    <mergeCell ref="C12:E12"/>
    <mergeCell ref="F12:H12"/>
    <mergeCell ref="I12:I13"/>
    <mergeCell ref="J12:K12"/>
  </mergeCells>
  <conditionalFormatting sqref="A12:A13">
    <cfRule type="expression" dxfId="11" priority="21" stopIfTrue="1">
      <formula>$A12&lt;&gt;""</formula>
    </cfRule>
  </conditionalFormatting>
  <conditionalFormatting sqref="A14:H30 J14:K30">
    <cfRule type="notContainsBlanks" dxfId="10" priority="1" stopIfTrue="1">
      <formula>LEN(TRIM(A14))&gt;0</formula>
    </cfRule>
  </conditionalFormatting>
  <conditionalFormatting sqref="B12:K13">
    <cfRule type="expression" dxfId="9" priority="8" stopIfTrue="1">
      <formula>B12&lt;&gt;""</formula>
    </cfRule>
  </conditionalFormatting>
  <conditionalFormatting sqref="I14:I30">
    <cfRule type="expression" dxfId="8" priority="7" stopIfTrue="1">
      <formula>AND($I14&lt;&gt;"",$I14="Sollvorgabe nicht erfüllt")</formula>
    </cfRule>
    <cfRule type="expression" dxfId="7" priority="23" stopIfTrue="1">
      <formula>AND($I14&lt;&gt;"",$I14="I.O. (Plausibilität unklar)")</formula>
    </cfRule>
    <cfRule type="expression" dxfId="6" priority="24">
      <formula>AND($I14&lt;&gt;"",$I14="Ausnahme (Plausibilität unklar)")</formula>
    </cfRule>
    <cfRule type="expression" dxfId="5" priority="25" stopIfTrue="1">
      <formula>OR(AND($I14&lt;&gt;"",$I14="Unvollständig"),AND($I14&lt;&gt;"",$I14="Inkorrekt"))</formula>
    </cfRule>
  </conditionalFormatting>
  <dataValidations disablePrompts="1" count="1">
    <dataValidation allowBlank="1" showInputMessage="1" showErrorMessage="1" promptTitle="Hinweis" prompt="Übertrag erfolgt _x000a_automatisch aus _x000a_Kennzahlenbogen" sqref="J13:K13" xr:uid="{00000000-0002-0000-0B00-000000000000}"/>
  </dataValidations>
  <pageMargins left="7.874015748031496E-2" right="3.937007874015748E-2" top="0.27559055118110237" bottom="0.27559055118110237" header="0.11811023622047245" footer="0.11811023622047245"/>
  <pageSetup orientation="landscape" r:id="rId1"/>
  <headerFooter>
    <oddFooter>&amp;L&amp;"Arial,Standard"&amp;7&amp;F&amp;C&amp;"Arial,Standard"&amp;7 © DKG  Alle Rechte vorbehalten&amp;R&amp;"Arial,Standard"&amp;7&amp;P</oddFooter>
  </headerFooter>
  <ignoredErrors>
    <ignoredError sqref="D13" formula="1"/>
  </ignoredError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dimension ref="A1:Y18"/>
  <sheetViews>
    <sheetView showGridLines="0" showRuler="0" showWhiteSpace="0" zoomScaleNormal="100" zoomScaleSheetLayoutView="100" workbookViewId="0">
      <pane ySplit="1" topLeftCell="A2" activePane="bottomLeft" state="frozen"/>
      <selection activeCell="S25" sqref="S25:S27"/>
      <selection pane="bottomLeft" activeCell="A17" sqref="A17:XFD18"/>
    </sheetView>
  </sheetViews>
  <sheetFormatPr defaultColWidth="9.140625" defaultRowHeight="11.25" x14ac:dyDescent="0.25"/>
  <cols>
    <col min="1" max="1" width="13.5703125" style="72" customWidth="1"/>
    <col min="2" max="2" width="3.85546875" style="72" customWidth="1"/>
    <col min="3" max="3" width="6.5703125" style="72" customWidth="1"/>
    <col min="4" max="4" width="16.5703125" style="72" customWidth="1"/>
    <col min="5" max="5" width="6.85546875" style="72" customWidth="1"/>
    <col min="6" max="6" width="11.7109375" style="72" customWidth="1"/>
    <col min="7" max="7" width="6.85546875" style="72" customWidth="1"/>
    <col min="8" max="8" width="7.140625" style="72" customWidth="1"/>
    <col min="9" max="9" width="7.5703125" style="72" customWidth="1"/>
    <col min="10" max="10" width="6.7109375" style="72" customWidth="1"/>
    <col min="11" max="11" width="14.140625" style="72" customWidth="1"/>
    <col min="12" max="12" width="33.28515625" style="72" customWidth="1"/>
    <col min="13" max="13" width="29.85546875" style="72" customWidth="1"/>
    <col min="14" max="14" width="12.5703125" style="72" customWidth="1"/>
    <col min="15" max="15" width="9.140625" style="74" customWidth="1"/>
    <col min="16" max="16" width="17.7109375" style="74" customWidth="1"/>
    <col min="17" max="23" width="9.140625" style="74" customWidth="1"/>
    <col min="24" max="24" width="31.42578125" style="75" customWidth="1"/>
    <col min="25" max="25" width="24" style="75" customWidth="1"/>
    <col min="26" max="16384" width="9.140625" style="72"/>
  </cols>
  <sheetData>
    <row r="1" spans="1:25" ht="40.5" customHeight="1" x14ac:dyDescent="0.25">
      <c r="A1" s="68" t="s">
        <v>85</v>
      </c>
      <c r="B1" s="69"/>
      <c r="C1" s="70" t="s">
        <v>18</v>
      </c>
      <c r="D1" s="70" t="s">
        <v>19</v>
      </c>
      <c r="E1" s="71" t="s">
        <v>23</v>
      </c>
      <c r="F1" s="71" t="s">
        <v>86</v>
      </c>
      <c r="G1" s="71" t="s">
        <v>23</v>
      </c>
      <c r="H1" s="70" t="s">
        <v>87</v>
      </c>
      <c r="I1" s="70" t="s">
        <v>31</v>
      </c>
      <c r="J1" s="70" t="s">
        <v>75</v>
      </c>
      <c r="K1" s="70" t="s">
        <v>88</v>
      </c>
      <c r="L1" s="70" t="s">
        <v>89</v>
      </c>
      <c r="M1" s="70" t="s">
        <v>90</v>
      </c>
      <c r="O1" s="73" t="s">
        <v>91</v>
      </c>
    </row>
    <row r="2" spans="1:25" ht="54.95" customHeight="1" x14ac:dyDescent="0.25">
      <c r="A2" s="76" t="str">
        <f>IF('Kennzahlenbogen_(KB)'!R8=0,"",'Kennzahlenbogen_(KB)'!R8)</f>
        <v>Unvollständig</v>
      </c>
      <c r="B2" s="77"/>
      <c r="C2" s="78" t="str">
        <f>IF($A2="I.O.","",CONCATENATE('Kennzahlenbogen_(KB)'!B8,'Kennzahlenbogen_(KB)'!C8))</f>
        <v>1</v>
      </c>
      <c r="D2" s="79" t="str">
        <f>IF($A2="I.O.","",'Kennzahlenbogen_(KB)'!E8)</f>
        <v>Pat.fälle</v>
      </c>
      <c r="E2" s="80" t="str">
        <f>IF(AND('Kennzahlenbogen_(KB)'!L8="",$A2&lt;&gt;"I.O."),"-----",IF($A2="I.O.","",'Kennzahlenbogen_(KB)'!L8))</f>
        <v>-----</v>
      </c>
      <c r="F2" s="81" t="str">
        <f>IF($A2="I.O.","",'Kennzahlenbogen_(KB)'!M8)</f>
        <v>≥ 75</v>
      </c>
      <c r="G2" s="80" t="str">
        <f>IF(AND('Kennzahlenbogen_(KB)'!O8="",$A2&lt;&gt;"I.O."),"-----",IF($A2="I.O.","",'Kennzahlenbogen_(KB)'!O8))</f>
        <v>-----</v>
      </c>
      <c r="H2" s="82">
        <f>IF($A2="I.O.","",IF('Kennzahlenbogen_(KB)'!Q8="","-----",'Kennzahlenbogen_(KB)'!Q8))</f>
        <v>0</v>
      </c>
      <c r="I2" s="82" t="str">
        <f t="shared" ref="I2:J5" si="0">IF($A2="I.O.","","-----")</f>
        <v>-----</v>
      </c>
      <c r="J2" s="83" t="str">
        <f t="shared" si="0"/>
        <v>-----</v>
      </c>
      <c r="K2" s="84" t="str">
        <f>IF($A2="I.O.","",'Kennzahlenbogen_(KB)'!R8)</f>
        <v>Unvollständig</v>
      </c>
      <c r="L2" s="85" t="str">
        <f>IF(AND('Kennzahlenbogen_(KB)'!S8="",$A2&lt;&gt;"I.O."),"-----",IF($A2="I.O.","",'Kennzahlenbogen_(KB)'!S8))</f>
        <v>-----</v>
      </c>
      <c r="M2" s="85" t="str">
        <f>IF(AND('Kennzahlenbogen_(KB)'!T8="",$A2&lt;&gt;"I.O."),"-----",IF($A2="I.O.","",'Kennzahlenbogen_(KB)'!T8))</f>
        <v>-----</v>
      </c>
      <c r="O2" s="50" t="str">
        <f t="array" aca="1" ref="O2" ca="1">IF(ROW()-ROW($D$2:$D$18)+1&gt;ROWS($C$2:$C$18)-COUNTBLANK($C$2:$C$18),"",INDIRECT(ADDRESS(SMALL((IF($C$2:$C$18&lt;&gt;"",ROW($C$2:$C$18),ROW()+ROWS($C$2:$C$18))),ROW()-ROW($D$2:$D$18)+1),COLUMN($C$2:$C$18),4)))</f>
        <v>1</v>
      </c>
      <c r="P2" s="79" t="str">
        <f t="array" aca="1" ref="P2" ca="1">IF(ROW()-ROW($E$2:$E$18)+1&gt;ROWS($D$2:$D$18)-COUNTBLANK($D$2:$D$18),"",INDIRECT(ADDRESS(SMALL((IF($D$2:$D$18&gt;"",ROW($D$2:$D$18),ROW()+ROWS($D$2:$D$18))),ROW()-ROW($E$2:$E$18)+1),COLUMN($D$2:$D$18),4)))</f>
        <v>Pat.fälle</v>
      </c>
      <c r="Q2" s="86" t="str">
        <f t="array" aca="1" ref="Q2" ca="1">IF(ROW()-ROW($F$2:$F$18)+1&gt;ROWS($E$2:$E$18)-COUNTBLANK($E$2:$E$18),"",INDIRECT(ADDRESS(SMALL((IF($E$2:$E$18&gt;"",ROW($E$2:$E$18),ROW()+ROWS($E$2:$E$18))),ROW()-ROW($F$2:$F$18)+1),COLUMN($E$2:$E$18),4)))</f>
        <v>-----</v>
      </c>
      <c r="R2" s="86" t="str">
        <f t="array" aca="1" ref="R2" ca="1">IF(ROW()-ROW($G$2:$G$18)+1&gt;ROWS($F$2:$F$18)-COUNTBLANK($F$2:$F$18),"",INDIRECT(ADDRESS(SMALL((IF($F$2:$F$18&gt;"",ROW($F$2:$F$18),ROW()+ROWS($F$2:$F$18))),ROW()-ROW($G$2:$G$18)+1),COLUMN($F$2:$F$18),4)))</f>
        <v>≥ 75</v>
      </c>
      <c r="S2" s="86" t="str">
        <f t="array" aca="1" ref="S2" ca="1">IF(ROW()-ROW($H$2:$H$18)+1&gt;ROWS($G$2:$G$18)-COUNTBLANK($G$2:$G$18),"",INDIRECT(ADDRESS(SMALL((IF($G$2:$G$18&lt;&gt;"",ROW($G$2:$G$18),ROW()+ROWS($G$2:$G$18))),ROW()-ROW($H$2:$H$18)+1),COLUMN($G$2:$G$18),4)))</f>
        <v>-----</v>
      </c>
      <c r="T2" s="87">
        <f t="array" aca="1" ref="T2" ca="1">IF(ROW()-ROW($I$2:$I$18)+1&gt;ROWS($H$2:$H$18)-COUNTBLANK($H$2:$H$18),"",INDIRECT(ADDRESS(SMALL((IF($H$2:$H$18&lt;&gt;"",ROW($H$2:$H$18),ROW()+ROWS($H$2:$H$18))),ROW()-ROW($I$2:$I$18)+1),COLUMN($H$2:$H$18),4)))</f>
        <v>0</v>
      </c>
      <c r="U2" s="87" t="str">
        <f t="array" aca="1" ref="U2" ca="1">IF(ROW()-ROW($J$2:$J$18)+1&gt;ROWS($I$2:$I$18)-COUNTBLANK($I$2:$I$18),"",INDIRECT(ADDRESS(SMALL((IF($I$2:$I$18&lt;&gt;"",ROW($I$2:$I$18),ROW()+ROWS($I$2:$I$18))),ROW()-ROW($J$2:$J$18)+1),COLUMN($I$2:$I$18),4)))</f>
        <v>-----</v>
      </c>
      <c r="V2" s="83" t="str">
        <f t="array" aca="1" ref="V2" ca="1">IF(ROW()-ROW($K$2:$K$18)+1&gt;ROWS($J$2:$J$18)-COUNTBLANK($J$2:$J$18),"",INDIRECT(ADDRESS(SMALL((IF($J$2:$J$18&lt;&gt;"",ROW($J$2:$J$18),ROW()+ROWS($J$2:$J$18))),ROW()-ROW($K$2:$K$18)+1),COLUMN($J$2:$J$18),4)))</f>
        <v>-----</v>
      </c>
      <c r="W2" s="78" t="str">
        <f t="array" aca="1" ref="W2" ca="1">IF(ROW()-ROW($L$2:$L$18)+1&gt;ROWS($K$2:$K$18)-COUNTBLANK($K$2:$K$18),"",INDIRECT(ADDRESS(SMALL((IF($K$2:$K$18&lt;&gt;"",ROW($K$2:$K$18),ROW()+ROWS($K$2:$K$18))),ROW()-ROW($L$2:$L$18)+1),COLUMN($K$2:$K$18),4)))</f>
        <v>Unvollständig</v>
      </c>
      <c r="X2" s="79" t="str">
        <f t="array" aca="1" ref="X2" ca="1">IF(ROW()-ROW($M$2:$M$18)+1&gt;ROWS($L$2:$L$18)-COUNTBLANK($L$2:$L$18),"",INDIRECT(ADDRESS(SMALL((IF($L$2:$L$18&lt;&gt;"",ROW($L$2:$L$18),ROW()+ROWS($L$2:$L$18))),ROW()-ROW($M$2:$M$18)+1),COLUMN($L$2:$L$18),4)))</f>
        <v>-----</v>
      </c>
      <c r="Y2" s="79" t="str">
        <f t="array" aca="1" ref="Y2" ca="1">IF(ROW()-ROW($N$2:$N$18)+1&gt;ROWS($M$2:$M$18)-COUNTBLANK($M$2:$M$18),"",INDIRECT(ADDRESS(SMALL((IF($M$2:$M$18&lt;&gt;"",ROW($M$2:$M$18),ROW()+ROWS($M$2:$M$18))),ROW()-ROW($N$2:$N$18)+1),COLUMN($M$2:$M$18),4)))</f>
        <v>-----</v>
      </c>
    </row>
    <row r="3" spans="1:25" ht="54.95" customHeight="1" x14ac:dyDescent="0.25">
      <c r="A3" s="76" t="str">
        <f>IF('Kennzahlenbogen_(KB)'!R11=0,"",'Kennzahlenbogen_(KB)'!R11)</f>
        <v>Unvollständig</v>
      </c>
      <c r="B3" s="77"/>
      <c r="C3" s="200" t="str">
        <f>IF($A3="I.O.","",CONCATENATE('Kennzahlenbogen_(KB)'!B11,'Kennzahlenbogen_(KB)'!C11))</f>
        <v>2</v>
      </c>
      <c r="D3" s="79" t="str">
        <f>IF($A3="I.O.","",'Kennzahlenbogen_(KB)'!E11)</f>
        <v>Anzahl komplexe Diagnostiken bei myeloischen und lymphatischen Neubildungen</v>
      </c>
      <c r="E3" s="80" t="str">
        <f>IF(AND('Kennzahlenbogen_(KB)'!L11="",$A3&lt;&gt;"I.O."),"-----",IF($A3="I.O.","",'Kennzahlenbogen_(KB)'!L11))</f>
        <v>-----</v>
      </c>
      <c r="F3" s="81" t="str">
        <f>IF($A3="I.O.","",'Kennzahlenbogen_(KB)'!M11)</f>
        <v>Derzeit keine Vorgaben</v>
      </c>
      <c r="G3" s="80" t="str">
        <f>IF(AND('Kennzahlenbogen_(KB)'!O11="",$A3&lt;&gt;"I.O."),"-----",IF($A3="I.O.","",'Kennzahlenbogen_(KB)'!O11))</f>
        <v>-----</v>
      </c>
      <c r="H3" s="82" t="str">
        <f>IF($A3="I.O.","",IF('Kennzahlenbogen_(KB)'!Q11="","-----",'Kennzahlenbogen_(KB)'!Q11))</f>
        <v>-----</v>
      </c>
      <c r="I3" s="82" t="str">
        <f t="shared" si="0"/>
        <v>-----</v>
      </c>
      <c r="J3" s="83" t="str">
        <f t="shared" si="0"/>
        <v>-----</v>
      </c>
      <c r="K3" s="84" t="str">
        <f>IF($A3="I.O.","",'Kennzahlenbogen_(KB)'!R11)</f>
        <v>Unvollständig</v>
      </c>
      <c r="L3" s="85" t="str">
        <f>IF(AND('Kennzahlenbogen_(KB)'!S11="",$A3&lt;&gt;"I.O."),"-----",IF($A3="I.O.","",'Kennzahlenbogen_(KB)'!S11))</f>
        <v>-----</v>
      </c>
      <c r="M3" s="85" t="str">
        <f>IF(AND('Kennzahlenbogen_(KB)'!T11="",$A3&lt;&gt;"I.O."),"-----",IF($A3="I.O.","",'Kennzahlenbogen_(KB)'!T11))</f>
        <v>-----</v>
      </c>
      <c r="O3" s="50" t="str">
        <f t="array" aca="1" ref="O3" ca="1">IF(ROW()-ROW($D$2:$D$18)+1&gt;ROWS($C$2:$C$18)-COUNTBLANK($C$2:$C$18),"",INDIRECT(ADDRESS(SMALL((IF($C$2:$C$18&lt;&gt;"",ROW($C$2:$C$18),ROW()+ROWS($C$2:$C$18))),ROW()-ROW($D$2:$D$18)+1),COLUMN($C$2:$C$18),4)))</f>
        <v>2</v>
      </c>
      <c r="P3" s="79" t="str">
        <f t="array" aca="1" ref="P3" ca="1">IF(ROW()-ROW($E$2:$E$18)+1&gt;ROWS($D$2:$D$18)-COUNTBLANK($D$2:$D$18),"",INDIRECT(ADDRESS(SMALL((IF($D$2:$D$18&gt;"",ROW($D$2:$D$18),ROW()+ROWS($D$2:$D$18))),ROW()-ROW($E$2:$E$18)+1),COLUMN($D$2:$D$18),4)))</f>
        <v>Anzahl komplexe Diagnostiken bei myeloischen und lymphatischen Neubildungen</v>
      </c>
      <c r="Q3" s="86" t="str">
        <f t="array" aca="1" ref="Q3" ca="1">IF(ROW()-ROW($F$2:$F$18)+1&gt;ROWS($E$2:$E$18)-COUNTBLANK($E$2:$E$18),"",INDIRECT(ADDRESS(SMALL((IF($E$2:$E$18&gt;"",ROW($E$2:$E$18),ROW()+ROWS($E$2:$E$18))),ROW()-ROW($F$2:$F$18)+1),COLUMN($E$2:$E$18),4)))</f>
        <v>-----</v>
      </c>
      <c r="R3" s="86" t="str">
        <f t="array" aca="1" ref="R3" ca="1">IF(ROW()-ROW($G$2:$G$18)+1&gt;ROWS($F$2:$F$18)-COUNTBLANK($F$2:$F$18),"",INDIRECT(ADDRESS(SMALL((IF($F$2:$F$18&gt;"",ROW($F$2:$F$18),ROW()+ROWS($F$2:$F$18))),ROW()-ROW($G$2:$G$18)+1),COLUMN($F$2:$F$18),4)))</f>
        <v>Derzeit keine Vorgaben</v>
      </c>
      <c r="S3" s="86" t="str">
        <f t="array" aca="1" ref="S3" ca="1">IF(ROW()-ROW($H$2:$H$18)+1&gt;ROWS($G$2:$G$18)-COUNTBLANK($G$2:$G$18),"",INDIRECT(ADDRESS(SMALL((IF($G$2:$G$18&lt;&gt;"",ROW($G$2:$G$18),ROW()+ROWS($G$2:$G$18))),ROW()-ROW($H$2:$H$18)+1),COLUMN($G$2:$G$18),4)))</f>
        <v>-----</v>
      </c>
      <c r="T3" s="87" t="str">
        <f t="array" aca="1" ref="T3" ca="1">IF(ROW()-ROW($I$2:$I$18)+1&gt;ROWS($H$2:$H$18)-COUNTBLANK($H$2:$H$18),"",INDIRECT(ADDRESS(SMALL((IF($H$2:$H$18&lt;&gt;"",ROW($H$2:$H$18),ROW()+ROWS($H$2:$H$18))),ROW()-ROW($I$2:$I$18)+1),COLUMN($H$2:$H$18),4)))</f>
        <v>-----</v>
      </c>
      <c r="U3" s="87" t="str">
        <f t="array" aca="1" ref="U3" ca="1">IF(ROW()-ROW($J$2:$J$18)+1&gt;ROWS($I$2:$I$18)-COUNTBLANK($I$2:$I$18),"",INDIRECT(ADDRESS(SMALL((IF($I$2:$I$18&lt;&gt;"",ROW($I$2:$I$18),ROW()+ROWS($I$2:$I$18))),ROW()-ROW($J$2:$J$18)+1),COLUMN($I$2:$I$18),4)))</f>
        <v>-----</v>
      </c>
      <c r="V3" s="83" t="str">
        <f t="array" aca="1" ref="V3" ca="1">IF(ROW()-ROW($K$2:$K$18)+1&gt;ROWS($J$2:$J$18)-COUNTBLANK($J$2:$J$18),"",INDIRECT(ADDRESS(SMALL((IF($J$2:$J$18&lt;&gt;"",ROW($J$2:$J$18),ROW()+ROWS($J$2:$J$18))),ROW()-ROW($K$2:$K$18)+1),COLUMN($J$2:$J$18),4)))</f>
        <v>-----</v>
      </c>
      <c r="W3" s="78" t="str">
        <f t="array" aca="1" ref="W3" ca="1">IF(ROW()-ROW($L$2:$L$18)+1&gt;ROWS($K$2:$K$18)-COUNTBLANK($K$2:$K$18),"",INDIRECT(ADDRESS(SMALL((IF($K$2:$K$18&lt;&gt;"",ROW($K$2:$K$18),ROW()+ROWS($K$2:$K$18))),ROW()-ROW($L$2:$L$18)+1),COLUMN($K$2:$K$18),4)))</f>
        <v>Unvollständig</v>
      </c>
      <c r="X3" s="79" t="str">
        <f t="array" aca="1" ref="X3" ca="1">IF(ROW()-ROW($M$2:$M$18)+1&gt;ROWS($L$2:$L$18)-COUNTBLANK($L$2:$L$18),"",INDIRECT(ADDRESS(SMALL((IF($L$2:$L$18&lt;&gt;"",ROW($L$2:$L$18),ROW()+ROWS($L$2:$L$18))),ROW()-ROW($M$2:$M$18)+1),COLUMN($L$2:$L$18),4)))</f>
        <v>-----</v>
      </c>
      <c r="Y3" s="79" t="str">
        <f t="array" aca="1" ref="Y3" ca="1">IF(ROW()-ROW($N$2:$N$18)+1&gt;ROWS($M$2:$M$18)-COUNTBLANK($M$2:$M$18),"",INDIRECT(ADDRESS(SMALL((IF($M$2:$M$18&lt;&gt;"",ROW($M$2:$M$18),ROW()+ROWS($M$2:$M$18))),ROW()-ROW($N$2:$N$18)+1),COLUMN($M$2:$M$18),4)))</f>
        <v>-----</v>
      </c>
    </row>
    <row r="4" spans="1:25" ht="54.95" customHeight="1" x14ac:dyDescent="0.25">
      <c r="A4" s="76" t="str">
        <f>IF('Kennzahlenbogen_(KB)'!R14=0,"",'Kennzahlenbogen_(KB)'!R14)</f>
        <v>Unvollständig</v>
      </c>
      <c r="B4" s="77"/>
      <c r="C4" s="200" t="str">
        <f>IF($A4="I.O.","",CONCATENATE('Kennzahlenbogen_(KB)'!B14,'Kennzahlenbogen_(KB)'!C14))</f>
        <v>3</v>
      </c>
      <c r="D4" s="79" t="str">
        <f>IF($A4="I.O.","",'Kennzahlenbogen_(KB)'!E14)</f>
        <v>Autologe Stammzelltransplantationen</v>
      </c>
      <c r="E4" s="80" t="str">
        <f>IF(AND('Kennzahlenbogen_(KB)'!L14="",$A4&lt;&gt;"I.O."),"-----",IF($A4="I.O.","",'Kennzahlenbogen_(KB)'!L14))</f>
        <v>-----</v>
      </c>
      <c r="F4" s="81" t="str">
        <f>IF($A4="I.O.","",'Kennzahlenbogen_(KB)'!M14)</f>
        <v>Derzeit keine Vorgaben</v>
      </c>
      <c r="G4" s="80" t="str">
        <f>IF(AND('Kennzahlenbogen_(KB)'!O14="",$A4&lt;&gt;"I.O."),"-----",IF($A4="I.O.","",'Kennzahlenbogen_(KB)'!O14))</f>
        <v>-----</v>
      </c>
      <c r="H4" s="82" t="str">
        <f>IF($A4="I.O.","",IF('Kennzahlenbogen_(KB)'!Q14="","-----",'Kennzahlenbogen_(KB)'!Q14))</f>
        <v>-----</v>
      </c>
      <c r="I4" s="82" t="str">
        <f t="shared" si="0"/>
        <v>-----</v>
      </c>
      <c r="J4" s="83" t="str">
        <f t="shared" si="0"/>
        <v>-----</v>
      </c>
      <c r="K4" s="84" t="str">
        <f>IF($A4="I.O.","",'Kennzahlenbogen_(KB)'!R14)</f>
        <v>Unvollständig</v>
      </c>
      <c r="L4" s="85" t="str">
        <f>IF(AND('Kennzahlenbogen_(KB)'!S14="",$A4&lt;&gt;"I.O."),"-----",IF($A4="I.O.","",'Kennzahlenbogen_(KB)'!S14))</f>
        <v>-----</v>
      </c>
      <c r="M4" s="85" t="str">
        <f>IF(AND('Kennzahlenbogen_(KB)'!T14="",$A4&lt;&gt;"I.O."),"-----",IF($A4="I.O.","",'Kennzahlenbogen_(KB)'!T14))</f>
        <v>-----</v>
      </c>
      <c r="O4" s="50" t="str">
        <f t="array" aca="1" ref="O4" ca="1">IF(ROW()-ROW($D$2:$D$18)+1&gt;ROWS($C$2:$C$18)-COUNTBLANK($C$2:$C$18),"",INDIRECT(ADDRESS(SMALL((IF($C$2:$C$18&lt;&gt;"",ROW($C$2:$C$18),ROW()+ROWS($C$2:$C$18))),ROW()-ROW($D$2:$D$18)+1),COLUMN($C$2:$C$18),4)))</f>
        <v>3</v>
      </c>
      <c r="P4" s="79" t="str">
        <f t="array" aca="1" ref="P4" ca="1">IF(ROW()-ROW($E$2:$E$18)+1&gt;ROWS($D$2:$D$18)-COUNTBLANK($D$2:$D$18),"",INDIRECT(ADDRESS(SMALL((IF($D$2:$D$18&gt;"",ROW($D$2:$D$18),ROW()+ROWS($D$2:$D$18))),ROW()-ROW($E$2:$E$18)+1),COLUMN($D$2:$D$18),4)))</f>
        <v>Autologe Stammzelltransplantationen</v>
      </c>
      <c r="Q4" s="86" t="str">
        <f t="array" aca="1" ref="Q4" ca="1">IF(ROW()-ROW($F$2:$F$18)+1&gt;ROWS($E$2:$E$18)-COUNTBLANK($E$2:$E$18),"",INDIRECT(ADDRESS(SMALL((IF($E$2:$E$18&gt;"",ROW($E$2:$E$18),ROW()+ROWS($E$2:$E$18))),ROW()-ROW($F$2:$F$18)+1),COLUMN($E$2:$E$18),4)))</f>
        <v>-----</v>
      </c>
      <c r="R4" s="86" t="str">
        <f t="array" aca="1" ref="R4" ca="1">IF(ROW()-ROW($G$2:$G$18)+1&gt;ROWS($F$2:$F$18)-COUNTBLANK($F$2:$F$18),"",INDIRECT(ADDRESS(SMALL((IF($F$2:$F$18&gt;"",ROW($F$2:$F$18),ROW()+ROWS($F$2:$F$18))),ROW()-ROW($G$2:$G$18)+1),COLUMN($F$2:$F$18),4)))</f>
        <v>Derzeit keine Vorgaben</v>
      </c>
      <c r="S4" s="86" t="str">
        <f t="array" aca="1" ref="S4" ca="1">IF(ROW()-ROW($H$2:$H$18)+1&gt;ROWS($G$2:$G$18)-COUNTBLANK($G$2:$G$18),"",INDIRECT(ADDRESS(SMALL((IF($G$2:$G$18&lt;&gt;"",ROW($G$2:$G$18),ROW()+ROWS($G$2:$G$18))),ROW()-ROW($H$2:$H$18)+1),COLUMN($G$2:$G$18),4)))</f>
        <v>-----</v>
      </c>
      <c r="T4" s="87" t="str">
        <f t="array" aca="1" ref="T4" ca="1">IF(ROW()-ROW($I$2:$I$18)+1&gt;ROWS($H$2:$H$18)-COUNTBLANK($H$2:$H$18),"",INDIRECT(ADDRESS(SMALL((IF($H$2:$H$18&lt;&gt;"",ROW($H$2:$H$18),ROW()+ROWS($H$2:$H$18))),ROW()-ROW($I$2:$I$18)+1),COLUMN($H$2:$H$18),4)))</f>
        <v>-----</v>
      </c>
      <c r="U4" s="87" t="str">
        <f t="array" aca="1" ref="U4" ca="1">IF(ROW()-ROW($J$2:$J$18)+1&gt;ROWS($I$2:$I$18)-COUNTBLANK($I$2:$I$18),"",INDIRECT(ADDRESS(SMALL((IF($I$2:$I$18&lt;&gt;"",ROW($I$2:$I$18),ROW()+ROWS($I$2:$I$18))),ROW()-ROW($J$2:$J$18)+1),COLUMN($I$2:$I$18),4)))</f>
        <v>-----</v>
      </c>
      <c r="V4" s="83" t="str">
        <f t="array" aca="1" ref="V4" ca="1">IF(ROW()-ROW($K$2:$K$18)+1&gt;ROWS($J$2:$J$18)-COUNTBLANK($J$2:$J$18),"",INDIRECT(ADDRESS(SMALL((IF($J$2:$J$18&lt;&gt;"",ROW($J$2:$J$18),ROW()+ROWS($J$2:$J$18))),ROW()-ROW($K$2:$K$18)+1),COLUMN($J$2:$J$18),4)))</f>
        <v>-----</v>
      </c>
      <c r="W4" s="78" t="str">
        <f t="array" aca="1" ref="W4" ca="1">IF(ROW()-ROW($L$2:$L$18)+1&gt;ROWS($K$2:$K$18)-COUNTBLANK($K$2:$K$18),"",INDIRECT(ADDRESS(SMALL((IF($K$2:$K$18&lt;&gt;"",ROW($K$2:$K$18),ROW()+ROWS($K$2:$K$18))),ROW()-ROW($L$2:$L$18)+1),COLUMN($K$2:$K$18),4)))</f>
        <v>Unvollständig</v>
      </c>
      <c r="X4" s="79" t="str">
        <f t="array" aca="1" ref="X4" ca="1">IF(ROW()-ROW($M$2:$M$18)+1&gt;ROWS($L$2:$L$18)-COUNTBLANK($L$2:$L$18),"",INDIRECT(ADDRESS(SMALL((IF($L$2:$L$18&lt;&gt;"",ROW($L$2:$L$18),ROW()+ROWS($L$2:$L$18))),ROW()-ROW($M$2:$M$18)+1),COLUMN($L$2:$L$18),4)))</f>
        <v>-----</v>
      </c>
      <c r="Y4" s="79" t="str">
        <f t="array" aca="1" ref="Y4" ca="1">IF(ROW()-ROW($N$2:$N$18)+1&gt;ROWS($M$2:$M$18)-COUNTBLANK($M$2:$M$18),"",INDIRECT(ADDRESS(SMALL((IF($M$2:$M$18&lt;&gt;"",ROW($M$2:$M$18),ROW()+ROWS($M$2:$M$18))),ROW()-ROW($N$2:$N$18)+1),COLUMN($M$2:$M$18),4)))</f>
        <v>-----</v>
      </c>
    </row>
    <row r="5" spans="1:25" ht="54.95" customHeight="1" x14ac:dyDescent="0.25">
      <c r="A5" s="76" t="str">
        <f>IF('Kennzahlenbogen_(KB)'!R17=0,"",'Kennzahlenbogen_(KB)'!R17)</f>
        <v>Unvollständig</v>
      </c>
      <c r="B5" s="77"/>
      <c r="C5" s="200" t="str">
        <f>IF($A5="I.O.","",CONCATENATE('Kennzahlenbogen_(KB)'!B17,'Kennzahlenbogen_(KB)'!C17))</f>
        <v>4</v>
      </c>
      <c r="D5" s="79" t="str">
        <f>IF($A5="I.O.","",'Kennzahlenbogen_(KB)'!E17)</f>
        <v>Allogene Stammzelltransplantationen</v>
      </c>
      <c r="E5" s="80" t="str">
        <f>IF(AND('Kennzahlenbogen_(KB)'!L17="",$A5&lt;&gt;"I.O."),"-----",IF($A5="I.O.","",'Kennzahlenbogen_(KB)'!L17))</f>
        <v>-----</v>
      </c>
      <c r="F5" s="81" t="str">
        <f>IF($A5="I.O.","",'Kennzahlenbogen_(KB)'!M17)</f>
        <v>Derzeit keine Vorgaben</v>
      </c>
      <c r="G5" s="80" t="str">
        <f>IF(AND('Kennzahlenbogen_(KB)'!O17="",$A5&lt;&gt;"I.O."),"-----",IF($A5="I.O.","",'Kennzahlenbogen_(KB)'!O17))</f>
        <v>-----</v>
      </c>
      <c r="H5" s="82" t="str">
        <f>IF($A5="I.O.","",IF('Kennzahlenbogen_(KB)'!Q17="","-----",'Kennzahlenbogen_(KB)'!Q17))</f>
        <v>-----</v>
      </c>
      <c r="I5" s="82" t="str">
        <f t="shared" si="0"/>
        <v>-----</v>
      </c>
      <c r="J5" s="83" t="str">
        <f t="shared" si="0"/>
        <v>-----</v>
      </c>
      <c r="K5" s="84" t="str">
        <f>IF($A5="I.O.","",'Kennzahlenbogen_(KB)'!R17)</f>
        <v>Unvollständig</v>
      </c>
      <c r="L5" s="85" t="str">
        <f>IF(AND('Kennzahlenbogen_(KB)'!S17="",$A5&lt;&gt;"I.O."),"-----",IF($A5="I.O.","",'Kennzahlenbogen_(KB)'!S17))</f>
        <v>-----</v>
      </c>
      <c r="M5" s="85" t="str">
        <f>IF(AND('Kennzahlenbogen_(KB)'!T17="",$A5&lt;&gt;"I.O."),"-----",IF($A5="I.O.","",'Kennzahlenbogen_(KB)'!T17))</f>
        <v>-----</v>
      </c>
      <c r="O5" s="50" t="str">
        <f t="array" aca="1" ref="O5" ca="1">IF(ROW()-ROW($D$2:$D$18)+1&gt;ROWS($C$2:$C$18)-COUNTBLANK($C$2:$C$18),"",INDIRECT(ADDRESS(SMALL((IF($C$2:$C$18&lt;&gt;"",ROW($C$2:$C$18),ROW()+ROWS($C$2:$C$18))),ROW()-ROW($D$2:$D$18)+1),COLUMN($C$2:$C$18),4)))</f>
        <v>4</v>
      </c>
      <c r="P5" s="79" t="str">
        <f t="array" aca="1" ref="P5" ca="1">IF(ROW()-ROW($E$2:$E$18)+1&gt;ROWS($D$2:$D$18)-COUNTBLANK($D$2:$D$18),"",INDIRECT(ADDRESS(SMALL((IF($D$2:$D$18&gt;"",ROW($D$2:$D$18),ROW()+ROWS($D$2:$D$18))),ROW()-ROW($E$2:$E$18)+1),COLUMN($D$2:$D$18),4)))</f>
        <v>Allogene Stammzelltransplantationen</v>
      </c>
      <c r="Q5" s="86" t="str">
        <f t="array" aca="1" ref="Q5" ca="1">IF(ROW()-ROW($F$2:$F$18)+1&gt;ROWS($E$2:$E$18)-COUNTBLANK($E$2:$E$18),"",INDIRECT(ADDRESS(SMALL((IF($E$2:$E$18&gt;"",ROW($E$2:$E$18),ROW()+ROWS($E$2:$E$18))),ROW()-ROW($F$2:$F$18)+1),COLUMN($E$2:$E$18),4)))</f>
        <v>-----</v>
      </c>
      <c r="R5" s="86" t="str">
        <f t="array" aca="1" ref="R5" ca="1">IF(ROW()-ROW($G$2:$G$18)+1&gt;ROWS($F$2:$F$18)-COUNTBLANK($F$2:$F$18),"",INDIRECT(ADDRESS(SMALL((IF($F$2:$F$18&gt;"",ROW($F$2:$F$18),ROW()+ROWS($F$2:$F$18))),ROW()-ROW($G$2:$G$18)+1),COLUMN($F$2:$F$18),4)))</f>
        <v>Derzeit keine Vorgaben</v>
      </c>
      <c r="S5" s="86" t="str">
        <f t="array" aca="1" ref="S5" ca="1">IF(ROW()-ROW($H$2:$H$18)+1&gt;ROWS($G$2:$G$18)-COUNTBLANK($G$2:$G$18),"",INDIRECT(ADDRESS(SMALL((IF($G$2:$G$18&lt;&gt;"",ROW($G$2:$G$18),ROW()+ROWS($G$2:$G$18))),ROW()-ROW($H$2:$H$18)+1),COLUMN($G$2:$G$18),4)))</f>
        <v>-----</v>
      </c>
      <c r="T5" s="87" t="str">
        <f t="array" aca="1" ref="T5" ca="1">IF(ROW()-ROW($I$2:$I$18)+1&gt;ROWS($H$2:$H$18)-COUNTBLANK($H$2:$H$18),"",INDIRECT(ADDRESS(SMALL((IF($H$2:$H$18&lt;&gt;"",ROW($H$2:$H$18),ROW()+ROWS($H$2:$H$18))),ROW()-ROW($I$2:$I$18)+1),COLUMN($H$2:$H$18),4)))</f>
        <v>-----</v>
      </c>
      <c r="U5" s="87" t="str">
        <f t="array" aca="1" ref="U5" ca="1">IF(ROW()-ROW($J$2:$J$18)+1&gt;ROWS($I$2:$I$18)-COUNTBLANK($I$2:$I$18),"",INDIRECT(ADDRESS(SMALL((IF($I$2:$I$18&lt;&gt;"",ROW($I$2:$I$18),ROW()+ROWS($I$2:$I$18))),ROW()-ROW($J$2:$J$18)+1),COLUMN($I$2:$I$18),4)))</f>
        <v>-----</v>
      </c>
      <c r="V5" s="83" t="str">
        <f t="array" aca="1" ref="V5" ca="1">IF(ROW()-ROW($K$2:$K$18)+1&gt;ROWS($J$2:$J$18)-COUNTBLANK($J$2:$J$18),"",INDIRECT(ADDRESS(SMALL((IF($J$2:$J$18&lt;&gt;"",ROW($J$2:$J$18),ROW()+ROWS($J$2:$J$18))),ROW()-ROW($K$2:$K$18)+1),COLUMN($J$2:$J$18),4)))</f>
        <v>-----</v>
      </c>
      <c r="W5" s="78" t="str">
        <f t="array" aca="1" ref="W5" ca="1">IF(ROW()-ROW($L$2:$L$18)+1&gt;ROWS($K$2:$K$18)-COUNTBLANK($K$2:$K$18),"",INDIRECT(ADDRESS(SMALL((IF($K$2:$K$18&lt;&gt;"",ROW($K$2:$K$18),ROW()+ROWS($K$2:$K$18))),ROW()-ROW($L$2:$L$18)+1),COLUMN($K$2:$K$18),4)))</f>
        <v>Unvollständig</v>
      </c>
      <c r="X5" s="79" t="str">
        <f t="array" aca="1" ref="X5" ca="1">IF(ROW()-ROW($M$2:$M$18)+1&gt;ROWS($L$2:$L$18)-COUNTBLANK($L$2:$L$18),"",INDIRECT(ADDRESS(SMALL((IF($L$2:$L$18&lt;&gt;"",ROW($L$2:$L$18),ROW()+ROWS($L$2:$L$18))),ROW()-ROW($M$2:$M$18)+1),COLUMN($L$2:$L$18),4)))</f>
        <v>-----</v>
      </c>
      <c r="Y5" s="79" t="str">
        <f t="array" aca="1" ref="Y5" ca="1">IF(ROW()-ROW($N$2:$N$18)+1&gt;ROWS($M$2:$M$18)-COUNTBLANK($M$2:$M$18),"",INDIRECT(ADDRESS(SMALL((IF($M$2:$M$18&lt;&gt;"",ROW($M$2:$M$18),ROW()+ROWS($M$2:$M$18))),ROW()-ROW($N$2:$N$18)+1),COLUMN($M$2:$M$18),4)))</f>
        <v>-----</v>
      </c>
    </row>
    <row r="6" spans="1:25" ht="54.95" customHeight="1" x14ac:dyDescent="0.25">
      <c r="A6" s="76" t="str">
        <f>IF('Kennzahlenbogen_(KB)'!R20=0,"",'Kennzahlenbogen_(KB)'!R20)</f>
        <v>Unvollständig</v>
      </c>
      <c r="B6" s="77"/>
      <c r="C6" s="78" t="str">
        <f>IF($A6="I.O.","",CONCATENATE('Kennzahlenbogen_(KB)'!B20,'Kennzahlenbogen_(KB)'!C20))</f>
        <v>5a</v>
      </c>
      <c r="D6" s="79" t="str">
        <f>IF($A6="I.O.","",'Kennzahlenbogen_(KB)'!E20)</f>
        <v xml:space="preserve">Vorstellung Tumorkonferenz
(Primärfälle)
</v>
      </c>
      <c r="E6" s="80" t="str">
        <f>IF(AND('Kennzahlenbogen_(KB)'!L20="",$A6&lt;&gt;"I.O."),"-----",IF($A6="I.O.","",'Kennzahlenbogen_(KB)'!L20))</f>
        <v>-----</v>
      </c>
      <c r="F6" s="81" t="str">
        <f>IF($A6="I.O.","",'Kennzahlenbogen_(KB)'!M20)</f>
        <v>≥ 95%</v>
      </c>
      <c r="G6" s="80" t="str">
        <f>IF(AND('Kennzahlenbogen_(KB)'!O20="",$A6&lt;&gt;"I.O."),"-----",IF($A6="I.O.","",'Kennzahlenbogen_(KB)'!O20))</f>
        <v>-----</v>
      </c>
      <c r="H6" s="82" t="str">
        <f>IF($A6="I.O.","",IF('Kennzahlenbogen_(KB)'!Q20="","-----",'Kennzahlenbogen_(KB)'!Q20))</f>
        <v>-----</v>
      </c>
      <c r="I6" s="82">
        <f>IF($A6="I.O.","",IF('Kennzahlenbogen_(KB)'!Q21="","-----",'Kennzahlenbogen_(KB)'!Q21))</f>
        <v>0</v>
      </c>
      <c r="J6" s="83" t="str">
        <f>IF($A6="I.O.","",IF('Kennzahlenbogen_(KB)'!Q22="","-----",'Kennzahlenbogen_(KB)'!Q22))</f>
        <v>n.d.</v>
      </c>
      <c r="K6" s="84" t="str">
        <f>IF($A6="I.O.","",'Kennzahlenbogen_(KB)'!R20)</f>
        <v>Unvollständig</v>
      </c>
      <c r="L6" s="85" t="str">
        <f>IF(AND('Kennzahlenbogen_(KB)'!S20="",$A6&lt;&gt;"I.O."),"-----",IF($A6="I.O.","",'Kennzahlenbogen_(KB)'!S20))</f>
        <v>-----</v>
      </c>
      <c r="M6" s="85" t="str">
        <f>IF(AND('Kennzahlenbogen_(KB)'!T20="",$A6&lt;&gt;"I.O."),"-----",IF($A6="I.O.","",'Kennzahlenbogen_(KB)'!T20))</f>
        <v>-----</v>
      </c>
      <c r="O6" s="50" t="str">
        <f t="array" aca="1" ref="O6" ca="1">IF(ROW()-ROW($D$2:$D$18)+1&gt;ROWS($C$2:$C$18)-COUNTBLANK($C$2:$C$18),"",INDIRECT(ADDRESS(SMALL((IF($C$2:$C$18&lt;&gt;"",ROW($C$2:$C$18),ROW()+ROWS($C$2:$C$18))),ROW()-ROW($D$2:$D$18)+1),COLUMN($C$2:$C$18),4)))</f>
        <v>5a</v>
      </c>
      <c r="P6" s="79" t="str">
        <f t="array" aca="1" ref="P6" ca="1">IF(ROW()-ROW($E$2:$E$18)+1&gt;ROWS($D$2:$D$18)-COUNTBLANK($D$2:$D$18),"",INDIRECT(ADDRESS(SMALL((IF($D$2:$D$18&gt;"",ROW($D$2:$D$18),ROW()+ROWS($D$2:$D$18))),ROW()-ROW($E$2:$E$18)+1),COLUMN($D$2:$D$18),4)))</f>
        <v xml:space="preserve">Vorstellung Tumorkonferenz
(Primärfälle)
</v>
      </c>
      <c r="Q6" s="86" t="str">
        <f t="array" aca="1" ref="Q6" ca="1">IF(ROW()-ROW($F$2:$F$18)+1&gt;ROWS($E$2:$E$18)-COUNTBLANK($E$2:$E$18),"",INDIRECT(ADDRESS(SMALL((IF($E$2:$E$18&gt;"",ROW($E$2:$E$18),ROW()+ROWS($E$2:$E$18))),ROW()-ROW($F$2:$F$18)+1),COLUMN($E$2:$E$18),4)))</f>
        <v>-----</v>
      </c>
      <c r="R6" s="86" t="str">
        <f t="array" aca="1" ref="R6" ca="1">IF(ROW()-ROW($G$2:$G$18)+1&gt;ROWS($F$2:$F$18)-COUNTBLANK($F$2:$F$18),"",INDIRECT(ADDRESS(SMALL((IF($F$2:$F$18&gt;"",ROW($F$2:$F$18),ROW()+ROWS($F$2:$F$18))),ROW()-ROW($G$2:$G$18)+1),COLUMN($F$2:$F$18),4)))</f>
        <v>≥ 95%</v>
      </c>
      <c r="S6" s="86" t="str">
        <f t="array" aca="1" ref="S6" ca="1">IF(ROW()-ROW($H$2:$H$18)+1&gt;ROWS($G$2:$G$18)-COUNTBLANK($G$2:$G$18),"",INDIRECT(ADDRESS(SMALL((IF($G$2:$G$18&lt;&gt;"",ROW($G$2:$G$18),ROW()+ROWS($G$2:$G$18))),ROW()-ROW($H$2:$H$18)+1),COLUMN($G$2:$G$18),4)))</f>
        <v>-----</v>
      </c>
      <c r="T6" s="87" t="str">
        <f t="array" aca="1" ref="T6" ca="1">IF(ROW()-ROW($I$2:$I$18)+1&gt;ROWS($H$2:$H$18)-COUNTBLANK($H$2:$H$18),"",INDIRECT(ADDRESS(SMALL((IF($H$2:$H$18&lt;&gt;"",ROW($H$2:$H$18),ROW()+ROWS($H$2:$H$18))),ROW()-ROW($I$2:$I$18)+1),COLUMN($H$2:$H$18),4)))</f>
        <v>-----</v>
      </c>
      <c r="U6" s="87">
        <f t="array" aca="1" ref="U6" ca="1">IF(ROW()-ROW($J$2:$J$18)+1&gt;ROWS($I$2:$I$18)-COUNTBLANK($I$2:$I$18),"",INDIRECT(ADDRESS(SMALL((IF($I$2:$I$18&lt;&gt;"",ROW($I$2:$I$18),ROW()+ROWS($I$2:$I$18))),ROW()-ROW($J$2:$J$18)+1),COLUMN($I$2:$I$18),4)))</f>
        <v>0</v>
      </c>
      <c r="V6" s="83" t="str">
        <f t="array" aca="1" ref="V6" ca="1">IF(ROW()-ROW($K$2:$K$18)+1&gt;ROWS($J$2:$J$18)-COUNTBLANK($J$2:$J$18),"",INDIRECT(ADDRESS(SMALL((IF($J$2:$J$18&lt;&gt;"",ROW($J$2:$J$18),ROW()+ROWS($J$2:$J$18))),ROW()-ROW($K$2:$K$18)+1),COLUMN($J$2:$J$18),4)))</f>
        <v>n.d.</v>
      </c>
      <c r="W6" s="78" t="str">
        <f t="array" aca="1" ref="W6" ca="1">IF(ROW()-ROW($L$2:$L$18)+1&gt;ROWS($K$2:$K$18)-COUNTBLANK($K$2:$K$18),"",INDIRECT(ADDRESS(SMALL((IF($K$2:$K$18&lt;&gt;"",ROW($K$2:$K$18),ROW()+ROWS($K$2:$K$18))),ROW()-ROW($L$2:$L$18)+1),COLUMN($K$2:$K$18),4)))</f>
        <v>Unvollständig</v>
      </c>
      <c r="X6" s="79" t="str">
        <f t="array" aca="1" ref="X6" ca="1">IF(ROW()-ROW($M$2:$M$18)+1&gt;ROWS($L$2:$L$18)-COUNTBLANK($L$2:$L$18),"",INDIRECT(ADDRESS(SMALL((IF($L$2:$L$18&lt;&gt;"",ROW($L$2:$L$18),ROW()+ROWS($L$2:$L$18))),ROW()-ROW($M$2:$M$18)+1),COLUMN($L$2:$L$18),4)))</f>
        <v>-----</v>
      </c>
      <c r="Y6" s="79" t="str">
        <f t="array" aca="1" ref="Y6" ca="1">IF(ROW()-ROW($N$2:$N$18)+1&gt;ROWS($M$2:$M$18)-COUNTBLANK($M$2:$M$18),"",INDIRECT(ADDRESS(SMALL((IF($M$2:$M$18&lt;&gt;"",ROW($M$2:$M$18),ROW()+ROWS($M$2:$M$18))),ROW()-ROW($N$2:$N$18)+1),COLUMN($M$2:$M$18),4)))</f>
        <v>-----</v>
      </c>
    </row>
    <row r="7" spans="1:25" ht="54.95" customHeight="1" x14ac:dyDescent="0.25">
      <c r="A7" s="76" t="str">
        <f>IF('Kennzahlenbogen_(KB)'!R23=0,"",'Kennzahlenbogen_(KB)'!R23)</f>
        <v>Unvollständig</v>
      </c>
      <c r="B7" s="77"/>
      <c r="C7" s="78" t="str">
        <f>IF($A7="I.O.","",CONCATENATE('Kennzahlenbogen_(KB)'!B23,'Kennzahlenbogen_(KB)'!C23))</f>
        <v>5b</v>
      </c>
      <c r="D7" s="79" t="str">
        <f>IF($A7="I.O.","",'Kennzahlenbogen_(KB)'!E23)</f>
        <v>Vorstellung Tumorkonferenz (weitere)</v>
      </c>
      <c r="E7" s="80" t="str">
        <f>IF(AND('Kennzahlenbogen_(KB)'!L23="",$A7&lt;&gt;"I.O."),"-----",IF($A7="I.O.","",'Kennzahlenbogen_(KB)'!L23))</f>
        <v>&lt; 75%</v>
      </c>
      <c r="F7" s="81" t="str">
        <f>IF($A7="I.O.","",'Kennzahlenbogen_(KB)'!M23)</f>
        <v>Derzeit keine Vorgaben</v>
      </c>
      <c r="G7" s="80" t="str">
        <f>IF(AND('Kennzahlenbogen_(KB)'!O23="",$A7&lt;&gt;"I.O."),"-----",IF($A7="I.O.","",'Kennzahlenbogen_(KB)'!O23))</f>
        <v>-----</v>
      </c>
      <c r="H7" s="82" t="str">
        <f>IF($A7="I.O.","",IF('Kennzahlenbogen_(KB)'!Q23="","-----",'Kennzahlenbogen_(KB)'!Q23))</f>
        <v>-----</v>
      </c>
      <c r="I7" s="82">
        <f>IF($A7="I.O.","",IF('Kennzahlenbogen_(KB)'!Q24="","-----",'Kennzahlenbogen_(KB)'!Q24))</f>
        <v>0</v>
      </c>
      <c r="J7" s="83" t="str">
        <f>IF($A7="I.O.","",IF('Kennzahlenbogen_(KB)'!Q25="","-----",'Kennzahlenbogen_(KB)'!Q25))</f>
        <v>n.d.</v>
      </c>
      <c r="K7" s="84" t="str">
        <f>IF($A7="I.O.","",'Kennzahlenbogen_(KB)'!R23)</f>
        <v>Unvollständig</v>
      </c>
      <c r="L7" s="85" t="str">
        <f>IF(AND('Kennzahlenbogen_(KB)'!S23="",$A7&lt;&gt;"I.O."),"-----",IF($A7="I.O.","",'Kennzahlenbogen_(KB)'!S23))</f>
        <v>-----</v>
      </c>
      <c r="M7" s="85" t="str">
        <f>IF(AND('Kennzahlenbogen_(KB)'!T23="",$A7&lt;&gt;"I.O."),"-----",IF($A7="I.O.","",'Kennzahlenbogen_(KB)'!T23))</f>
        <v>-----</v>
      </c>
      <c r="O7" s="50" t="str">
        <f t="array" aca="1" ref="O7" ca="1">IF(ROW()-ROW($D$2:$D$18)+1&gt;ROWS($C$2:$C$18)-COUNTBLANK($C$2:$C$18),"",INDIRECT(ADDRESS(SMALL((IF($C$2:$C$18&lt;&gt;"",ROW($C$2:$C$18),ROW()+ROWS($C$2:$C$18))),ROW()-ROW($D$2:$D$18)+1),COLUMN($C$2:$C$18),4)))</f>
        <v>5b</v>
      </c>
      <c r="P7" s="79" t="str">
        <f t="array" aca="1" ref="P7" ca="1">IF(ROW()-ROW($E$2:$E$18)+1&gt;ROWS($D$2:$D$18)-COUNTBLANK($D$2:$D$18),"",INDIRECT(ADDRESS(SMALL((IF($D$2:$D$18&gt;"",ROW($D$2:$D$18),ROW()+ROWS($D$2:$D$18))),ROW()-ROW($E$2:$E$18)+1),COLUMN($D$2:$D$18),4)))</f>
        <v>Vorstellung Tumorkonferenz (weitere)</v>
      </c>
      <c r="Q7" s="86" t="str">
        <f t="array" aca="1" ref="Q7" ca="1">IF(ROW()-ROW($F$2:$F$18)+1&gt;ROWS($E$2:$E$18)-COUNTBLANK($E$2:$E$18),"",INDIRECT(ADDRESS(SMALL((IF($E$2:$E$18&gt;"",ROW($E$2:$E$18),ROW()+ROWS($E$2:$E$18))),ROW()-ROW($F$2:$F$18)+1),COLUMN($E$2:$E$18),4)))</f>
        <v>&lt; 75%</v>
      </c>
      <c r="R7" s="86" t="str">
        <f t="array" aca="1" ref="R7" ca="1">IF(ROW()-ROW($G$2:$G$18)+1&gt;ROWS($F$2:$F$18)-COUNTBLANK($F$2:$F$18),"",INDIRECT(ADDRESS(SMALL((IF($F$2:$F$18&gt;"",ROW($F$2:$F$18),ROW()+ROWS($F$2:$F$18))),ROW()-ROW($G$2:$G$18)+1),COLUMN($F$2:$F$18),4)))</f>
        <v>Derzeit keine Vorgaben</v>
      </c>
      <c r="S7" s="86" t="str">
        <f t="array" aca="1" ref="S7" ca="1">IF(ROW()-ROW($H$2:$H$18)+1&gt;ROWS($G$2:$G$18)-COUNTBLANK($G$2:$G$18),"",INDIRECT(ADDRESS(SMALL((IF($G$2:$G$18&lt;&gt;"",ROW($G$2:$G$18),ROW()+ROWS($G$2:$G$18))),ROW()-ROW($H$2:$H$18)+1),COLUMN($G$2:$G$18),4)))</f>
        <v>-----</v>
      </c>
      <c r="T7" s="87" t="str">
        <f t="array" aca="1" ref="T7" ca="1">IF(ROW()-ROW($I$2:$I$18)+1&gt;ROWS($H$2:$H$18)-COUNTBLANK($H$2:$H$18),"",INDIRECT(ADDRESS(SMALL((IF($H$2:$H$18&lt;&gt;"",ROW($H$2:$H$18),ROW()+ROWS($H$2:$H$18))),ROW()-ROW($I$2:$I$18)+1),COLUMN($H$2:$H$18),4)))</f>
        <v>-----</v>
      </c>
      <c r="U7" s="87">
        <f t="array" aca="1" ref="U7" ca="1">IF(ROW()-ROW($J$2:$J$18)+1&gt;ROWS($I$2:$I$18)-COUNTBLANK($I$2:$I$18),"",INDIRECT(ADDRESS(SMALL((IF($I$2:$I$18&lt;&gt;"",ROW($I$2:$I$18),ROW()+ROWS($I$2:$I$18))),ROW()-ROW($J$2:$J$18)+1),COLUMN($I$2:$I$18),4)))</f>
        <v>0</v>
      </c>
      <c r="V7" s="83" t="str">
        <f t="array" aca="1" ref="V7" ca="1">IF(ROW()-ROW($K$2:$K$18)+1&gt;ROWS($J$2:$J$18)-COUNTBLANK($J$2:$J$18),"",INDIRECT(ADDRESS(SMALL((IF($J$2:$J$18&lt;&gt;"",ROW($J$2:$J$18),ROW()+ROWS($J$2:$J$18))),ROW()-ROW($K$2:$K$18)+1),COLUMN($J$2:$J$18),4)))</f>
        <v>n.d.</v>
      </c>
      <c r="W7" s="78" t="str">
        <f t="array" aca="1" ref="W7" ca="1">IF(ROW()-ROW($L$2:$L$18)+1&gt;ROWS($K$2:$K$18)-COUNTBLANK($K$2:$K$18),"",INDIRECT(ADDRESS(SMALL((IF($K$2:$K$18&lt;&gt;"",ROW($K$2:$K$18),ROW()+ROWS($K$2:$K$18))),ROW()-ROW($L$2:$L$18)+1),COLUMN($K$2:$K$18),4)))</f>
        <v>Unvollständig</v>
      </c>
      <c r="X7" s="79" t="str">
        <f t="array" aca="1" ref="X7" ca="1">IF(ROW()-ROW($M$2:$M$18)+1&gt;ROWS($L$2:$L$18)-COUNTBLANK($L$2:$L$18),"",INDIRECT(ADDRESS(SMALL((IF($L$2:$L$18&lt;&gt;"",ROW($L$2:$L$18),ROW()+ROWS($L$2:$L$18))),ROW()-ROW($M$2:$M$18)+1),COLUMN($L$2:$L$18),4)))</f>
        <v>-----</v>
      </c>
      <c r="Y7" s="79" t="str">
        <f t="array" aca="1" ref="Y7" ca="1">IF(ROW()-ROW($N$2:$N$18)+1&gt;ROWS($M$2:$M$18)-COUNTBLANK($M$2:$M$18),"",INDIRECT(ADDRESS(SMALL((IF($M$2:$M$18&lt;&gt;"",ROW($M$2:$M$18),ROW()+ROWS($M$2:$M$18))),ROW()-ROW($N$2:$N$18)+1),COLUMN($M$2:$M$18),4)))</f>
        <v>-----</v>
      </c>
    </row>
    <row r="8" spans="1:25" ht="54.95" customHeight="1" x14ac:dyDescent="0.25">
      <c r="A8" s="76" t="str">
        <f>IF('Kennzahlenbogen_(KB)'!R26=0,"",'Kennzahlenbogen_(KB)'!R26)</f>
        <v>Unvollständig</v>
      </c>
      <c r="B8" s="77"/>
      <c r="C8" s="200" t="str">
        <f>IF($A8="I.O.","",CONCATENATE('Kennzahlenbogen_(KB)'!B26,'Kennzahlenbogen_(KB)'!C26))</f>
        <v>6</v>
      </c>
      <c r="D8" s="79" t="str">
        <f>IF($A8="I.O.","",'Kennzahlenbogen_(KB)'!E26)</f>
        <v xml:space="preserve">Fallbesprechung Hämatologie und Onkologie </v>
      </c>
      <c r="E8" s="80" t="str">
        <f>IF(AND('Kennzahlenbogen_(KB)'!L26="",$A8&lt;&gt;"I.O."),"-----",IF($A8="I.O.","",'Kennzahlenbogen_(KB)'!L26))</f>
        <v>-----</v>
      </c>
      <c r="F8" s="81" t="str">
        <f>IF($A8="I.O.","",'Kennzahlenbogen_(KB)'!M26)</f>
        <v>≥ 95%</v>
      </c>
      <c r="G8" s="80" t="str">
        <f>IF(AND('Kennzahlenbogen_(KB)'!O26="",$A8&lt;&gt;"I.O."),"-----",IF($A8="I.O.","",'Kennzahlenbogen_(KB)'!O26))</f>
        <v>-----</v>
      </c>
      <c r="H8" s="82" t="str">
        <f>IF($A8="I.O.","",IF('Kennzahlenbogen_(KB)'!Q26="","-----",'Kennzahlenbogen_(KB)'!Q26))</f>
        <v>-----</v>
      </c>
      <c r="I8" s="82">
        <f>IF($A8="I.O.","",IF('Kennzahlenbogen_(KB)'!Q27="","-----",'Kennzahlenbogen_(KB)'!Q27))</f>
        <v>0</v>
      </c>
      <c r="J8" s="83" t="str">
        <f>IF($A8="I.O.","",IF('Kennzahlenbogen_(KB)'!Q28="","-----",'Kennzahlenbogen_(KB)'!Q28))</f>
        <v>n.d.</v>
      </c>
      <c r="K8" s="84" t="str">
        <f>IF($A8="I.O.","",'Kennzahlenbogen_(KB)'!R26)</f>
        <v>Unvollständig</v>
      </c>
      <c r="L8" s="85" t="str">
        <f>IF(AND('Kennzahlenbogen_(KB)'!S26="",$A8&lt;&gt;"I.O."),"-----",IF($A8="I.O.","",'Kennzahlenbogen_(KB)'!S26))</f>
        <v>-----</v>
      </c>
      <c r="M8" s="85" t="str">
        <f>IF(AND('Kennzahlenbogen_(KB)'!T26="",$A8&lt;&gt;"I.O."),"-----",IF($A8="I.O.","",'Kennzahlenbogen_(KB)'!T26))</f>
        <v>-----</v>
      </c>
      <c r="O8" s="50" t="str">
        <f t="array" aca="1" ref="O8" ca="1">IF(ROW()-ROW($D$2:$D$18)+1&gt;ROWS($C$2:$C$18)-COUNTBLANK($C$2:$C$18),"",INDIRECT(ADDRESS(SMALL((IF($C$2:$C$18&lt;&gt;"",ROW($C$2:$C$18),ROW()+ROWS($C$2:$C$18))),ROW()-ROW($D$2:$D$18)+1),COLUMN($C$2:$C$18),4)))</f>
        <v>6</v>
      </c>
      <c r="P8" s="79" t="str">
        <f t="array" aca="1" ref="P8" ca="1">IF(ROW()-ROW($E$2:$E$18)+1&gt;ROWS($D$2:$D$18)-COUNTBLANK($D$2:$D$18),"",INDIRECT(ADDRESS(SMALL((IF($D$2:$D$18&gt;"",ROW($D$2:$D$18),ROW()+ROWS($D$2:$D$18))),ROW()-ROW($E$2:$E$18)+1),COLUMN($D$2:$D$18),4)))</f>
        <v xml:space="preserve">Fallbesprechung Hämatologie und Onkologie </v>
      </c>
      <c r="Q8" s="86" t="str">
        <f t="array" aca="1" ref="Q8" ca="1">IF(ROW()-ROW($F$2:$F$18)+1&gt;ROWS($E$2:$E$18)-COUNTBLANK($E$2:$E$18),"",INDIRECT(ADDRESS(SMALL((IF($E$2:$E$18&gt;"",ROW($E$2:$E$18),ROW()+ROWS($E$2:$E$18))),ROW()-ROW($F$2:$F$18)+1),COLUMN($E$2:$E$18),4)))</f>
        <v>-----</v>
      </c>
      <c r="R8" s="86" t="str">
        <f t="array" aca="1" ref="R8" ca="1">IF(ROW()-ROW($G$2:$G$18)+1&gt;ROWS($F$2:$F$18)-COUNTBLANK($F$2:$F$18),"",INDIRECT(ADDRESS(SMALL((IF($F$2:$F$18&gt;"",ROW($F$2:$F$18),ROW()+ROWS($F$2:$F$18))),ROW()-ROW($G$2:$G$18)+1),COLUMN($F$2:$F$18),4)))</f>
        <v>≥ 95%</v>
      </c>
      <c r="S8" s="86" t="str">
        <f t="array" aca="1" ref="S8" ca="1">IF(ROW()-ROW($H$2:$H$18)+1&gt;ROWS($G$2:$G$18)-COUNTBLANK($G$2:$G$18),"",INDIRECT(ADDRESS(SMALL((IF($G$2:$G$18&lt;&gt;"",ROW($G$2:$G$18),ROW()+ROWS($G$2:$G$18))),ROW()-ROW($H$2:$H$18)+1),COLUMN($G$2:$G$18),4)))</f>
        <v>-----</v>
      </c>
      <c r="T8" s="87" t="str">
        <f t="array" aca="1" ref="T8" ca="1">IF(ROW()-ROW($I$2:$I$18)+1&gt;ROWS($H$2:$H$18)-COUNTBLANK($H$2:$H$18),"",INDIRECT(ADDRESS(SMALL((IF($H$2:$H$18&lt;&gt;"",ROW($H$2:$H$18),ROW()+ROWS($H$2:$H$18))),ROW()-ROW($I$2:$I$18)+1),COLUMN($H$2:$H$18),4)))</f>
        <v>-----</v>
      </c>
      <c r="U8" s="87">
        <f t="array" aca="1" ref="U8" ca="1">IF(ROW()-ROW($J$2:$J$18)+1&gt;ROWS($I$2:$I$18)-COUNTBLANK($I$2:$I$18),"",INDIRECT(ADDRESS(SMALL((IF($I$2:$I$18&lt;&gt;"",ROW($I$2:$I$18),ROW()+ROWS($I$2:$I$18))),ROW()-ROW($J$2:$J$18)+1),COLUMN($I$2:$I$18),4)))</f>
        <v>0</v>
      </c>
      <c r="V8" s="83" t="str">
        <f t="array" aca="1" ref="V8" ca="1">IF(ROW()-ROW($K$2:$K$18)+1&gt;ROWS($J$2:$J$18)-COUNTBLANK($J$2:$J$18),"",INDIRECT(ADDRESS(SMALL((IF($J$2:$J$18&lt;&gt;"",ROW($J$2:$J$18),ROW()+ROWS($J$2:$J$18))),ROW()-ROW($K$2:$K$18)+1),COLUMN($J$2:$J$18),4)))</f>
        <v>n.d.</v>
      </c>
      <c r="W8" s="78" t="str">
        <f t="array" aca="1" ref="W8" ca="1">IF(ROW()-ROW($L$2:$L$18)+1&gt;ROWS($K$2:$K$18)-COUNTBLANK($K$2:$K$18),"",INDIRECT(ADDRESS(SMALL((IF($K$2:$K$18&lt;&gt;"",ROW($K$2:$K$18),ROW()+ROWS($K$2:$K$18))),ROW()-ROW($L$2:$L$18)+1),COLUMN($K$2:$K$18),4)))</f>
        <v>Unvollständig</v>
      </c>
      <c r="X8" s="79" t="str">
        <f t="array" aca="1" ref="X8" ca="1">IF(ROW()-ROW($M$2:$M$18)+1&gt;ROWS($L$2:$L$18)-COUNTBLANK($L$2:$L$18),"",INDIRECT(ADDRESS(SMALL((IF($L$2:$L$18&lt;&gt;"",ROW($L$2:$L$18),ROW()+ROWS($L$2:$L$18))),ROW()-ROW($M$2:$M$18)+1),COLUMN($L$2:$L$18),4)))</f>
        <v>-----</v>
      </c>
      <c r="Y8" s="79" t="str">
        <f t="array" aca="1" ref="Y8" ca="1">IF(ROW()-ROW($N$2:$N$18)+1&gt;ROWS($M$2:$M$18)-COUNTBLANK($M$2:$M$18),"",INDIRECT(ADDRESS(SMALL((IF($M$2:$M$18&lt;&gt;"",ROW($M$2:$M$18),ROW()+ROWS($M$2:$M$18))),ROW()-ROW($N$2:$N$18)+1),COLUMN($M$2:$M$18),4)))</f>
        <v>-----</v>
      </c>
    </row>
    <row r="9" spans="1:25" ht="54.95" customHeight="1" x14ac:dyDescent="0.25">
      <c r="A9" s="76" t="str">
        <f>IF('Kennzahlenbogen_(KB)'!R29=0,"",'Kennzahlenbogen_(KB)'!R29)</f>
        <v>Unvollständig</v>
      </c>
      <c r="B9" s="77"/>
      <c r="C9" s="200" t="str">
        <f>IF($A9="I.O.","",CONCATENATE('Kennzahlenbogen_(KB)'!B29,'Kennzahlenbogen_(KB)'!C29))</f>
        <v>7</v>
      </c>
      <c r="D9" s="79" t="str">
        <f>IF($A9="I.O.","",'Kennzahlenbogen_(KB)'!E29)</f>
        <v>Transplantationskonferenz (Bei allogener Transplantation am eigenen Standort in 6 enthalten)</v>
      </c>
      <c r="E9" s="80" t="str">
        <f>IF(AND('Kennzahlenbogen_(KB)'!L29="",$A9&lt;&gt;"I.O."),"-----",IF($A9="I.O.","",'Kennzahlenbogen_(KB)'!L29))</f>
        <v>-----</v>
      </c>
      <c r="F9" s="81" t="str">
        <f>IF($A9="I.O.","",'Kennzahlenbogen_(KB)'!M29)</f>
        <v>≥ 95%</v>
      </c>
      <c r="G9" s="80" t="str">
        <f>IF(AND('Kennzahlenbogen_(KB)'!O29="",$A9&lt;&gt;"I.O."),"-----",IF($A9="I.O.","",'Kennzahlenbogen_(KB)'!O29))</f>
        <v>-----</v>
      </c>
      <c r="H9" s="82" t="str">
        <f>IF($A9="I.O.","",IF('Kennzahlenbogen_(KB)'!Q29="","-----",'Kennzahlenbogen_(KB)'!Q29))</f>
        <v>-----</v>
      </c>
      <c r="I9" s="82" t="str">
        <f>IF($A9="I.O.","",IF('Kennzahlenbogen_(KB)'!Q30="","-----",'Kennzahlenbogen_(KB)'!Q30))</f>
        <v>-----</v>
      </c>
      <c r="J9" s="83" t="str">
        <f>IF($A9="I.O.","",IF('Kennzahlenbogen_(KB)'!Q31="","-----",'Kennzahlenbogen_(KB)'!Q31))</f>
        <v>n.d.</v>
      </c>
      <c r="K9" s="84" t="str">
        <f>IF($A9="I.O.","",'Kennzahlenbogen_(KB)'!R29)</f>
        <v>Unvollständig</v>
      </c>
      <c r="L9" s="85" t="str">
        <f>IF(AND('Kennzahlenbogen_(KB)'!S29="",$A9&lt;&gt;"I.O."),"-----",IF($A9="I.O.","",'Kennzahlenbogen_(KB)'!S29))</f>
        <v>-----</v>
      </c>
      <c r="M9" s="85" t="str">
        <f>IF(AND('Kennzahlenbogen_(KB)'!T29="",$A9&lt;&gt;"I.O."),"-----",IF($A9="I.O.","",'Kennzahlenbogen_(KB)'!T29))</f>
        <v>-----</v>
      </c>
      <c r="O9" s="50" t="str">
        <f t="array" aca="1" ref="O9" ca="1">IF(ROW()-ROW($D$2:$D$18)+1&gt;ROWS($C$2:$C$18)-COUNTBLANK($C$2:$C$18),"",INDIRECT(ADDRESS(SMALL((IF($C$2:$C$18&lt;&gt;"",ROW($C$2:$C$18),ROW()+ROWS($C$2:$C$18))),ROW()-ROW($D$2:$D$18)+1),COLUMN($C$2:$C$18),4)))</f>
        <v>7</v>
      </c>
      <c r="P9" s="79" t="str">
        <f t="array" aca="1" ref="P9" ca="1">IF(ROW()-ROW($E$2:$E$18)+1&gt;ROWS($D$2:$D$18)-COUNTBLANK($D$2:$D$18),"",INDIRECT(ADDRESS(SMALL((IF($D$2:$D$18&gt;"",ROW($D$2:$D$18),ROW()+ROWS($D$2:$D$18))),ROW()-ROW($E$2:$E$18)+1),COLUMN($D$2:$D$18),4)))</f>
        <v>Transplantationskonferenz (Bei allogener Transplantation am eigenen Standort in 6 enthalten)</v>
      </c>
      <c r="Q9" s="86" t="str">
        <f t="array" aca="1" ref="Q9" ca="1">IF(ROW()-ROW($F$2:$F$18)+1&gt;ROWS($E$2:$E$18)-COUNTBLANK($E$2:$E$18),"",INDIRECT(ADDRESS(SMALL((IF($E$2:$E$18&gt;"",ROW($E$2:$E$18),ROW()+ROWS($E$2:$E$18))),ROW()-ROW($F$2:$F$18)+1),COLUMN($E$2:$E$18),4)))</f>
        <v>-----</v>
      </c>
      <c r="R9" s="86" t="str">
        <f t="array" aca="1" ref="R9" ca="1">IF(ROW()-ROW($G$2:$G$18)+1&gt;ROWS($F$2:$F$18)-COUNTBLANK($F$2:$F$18),"",INDIRECT(ADDRESS(SMALL((IF($F$2:$F$18&gt;"",ROW($F$2:$F$18),ROW()+ROWS($F$2:$F$18))),ROW()-ROW($G$2:$G$18)+1),COLUMN($F$2:$F$18),4)))</f>
        <v>≥ 95%</v>
      </c>
      <c r="S9" s="86" t="str">
        <f t="array" aca="1" ref="S9" ca="1">IF(ROW()-ROW($H$2:$H$18)+1&gt;ROWS($G$2:$G$18)-COUNTBLANK($G$2:$G$18),"",INDIRECT(ADDRESS(SMALL((IF($G$2:$G$18&lt;&gt;"",ROW($G$2:$G$18),ROW()+ROWS($G$2:$G$18))),ROW()-ROW($H$2:$H$18)+1),COLUMN($G$2:$G$18),4)))</f>
        <v>-----</v>
      </c>
      <c r="T9" s="87" t="str">
        <f t="array" aca="1" ref="T9" ca="1">IF(ROW()-ROW($I$2:$I$18)+1&gt;ROWS($H$2:$H$18)-COUNTBLANK($H$2:$H$18),"",INDIRECT(ADDRESS(SMALL((IF($H$2:$H$18&lt;&gt;"",ROW($H$2:$H$18),ROW()+ROWS($H$2:$H$18))),ROW()-ROW($I$2:$I$18)+1),COLUMN($H$2:$H$18),4)))</f>
        <v>-----</v>
      </c>
      <c r="U9" s="87" t="str">
        <f t="array" aca="1" ref="U9" ca="1">IF(ROW()-ROW($J$2:$J$18)+1&gt;ROWS($I$2:$I$18)-COUNTBLANK($I$2:$I$18),"",INDIRECT(ADDRESS(SMALL((IF($I$2:$I$18&lt;&gt;"",ROW($I$2:$I$18),ROW()+ROWS($I$2:$I$18))),ROW()-ROW($J$2:$J$18)+1),COLUMN($I$2:$I$18),4)))</f>
        <v>-----</v>
      </c>
      <c r="V9" s="83" t="str">
        <f t="array" aca="1" ref="V9" ca="1">IF(ROW()-ROW($K$2:$K$18)+1&gt;ROWS($J$2:$J$18)-COUNTBLANK($J$2:$J$18),"",INDIRECT(ADDRESS(SMALL((IF($J$2:$J$18&lt;&gt;"",ROW($J$2:$J$18),ROW()+ROWS($J$2:$J$18))),ROW()-ROW($K$2:$K$18)+1),COLUMN($J$2:$J$18),4)))</f>
        <v>n.d.</v>
      </c>
      <c r="W9" s="78" t="str">
        <f t="array" aca="1" ref="W9" ca="1">IF(ROW()-ROW($L$2:$L$18)+1&gt;ROWS($K$2:$K$18)-COUNTBLANK($K$2:$K$18),"",INDIRECT(ADDRESS(SMALL((IF($K$2:$K$18&lt;&gt;"",ROW($K$2:$K$18),ROW()+ROWS($K$2:$K$18))),ROW()-ROW($L$2:$L$18)+1),COLUMN($K$2:$K$18),4)))</f>
        <v>Unvollständig</v>
      </c>
      <c r="X9" s="79" t="str">
        <f t="array" aca="1" ref="X9" ca="1">IF(ROW()-ROW($M$2:$M$18)+1&gt;ROWS($L$2:$L$18)-COUNTBLANK($L$2:$L$18),"",INDIRECT(ADDRESS(SMALL((IF($L$2:$L$18&lt;&gt;"",ROW($L$2:$L$18),ROW()+ROWS($L$2:$L$18))),ROW()-ROW($M$2:$M$18)+1),COLUMN($L$2:$L$18),4)))</f>
        <v>-----</v>
      </c>
      <c r="Y9" s="79" t="str">
        <f t="array" aca="1" ref="Y9" ca="1">IF(ROW()-ROW($N$2:$N$18)+1&gt;ROWS($M$2:$M$18)-COUNTBLANK($M$2:$M$18),"",INDIRECT(ADDRESS(SMALL((IF($M$2:$M$18&lt;&gt;"",ROW($M$2:$M$18),ROW()+ROWS($M$2:$M$18))),ROW()-ROW($N$2:$N$18)+1),COLUMN($M$2:$M$18),4)))</f>
        <v>-----</v>
      </c>
    </row>
    <row r="10" spans="1:25" ht="54.95" customHeight="1" x14ac:dyDescent="0.25">
      <c r="A10" s="76" t="str">
        <f>IF('Kennzahlenbogen_(KB)'!R32=0,"",'Kennzahlenbogen_(KB)'!R32)</f>
        <v>Unvollständig</v>
      </c>
      <c r="B10" s="77"/>
      <c r="C10" s="78" t="str">
        <f>IF($A10="I.O.","",CONCATENATE('Kennzahlenbogen_(KB)'!B32,'Kennzahlenbogen_(KB)'!C32))</f>
        <v>8</v>
      </c>
      <c r="D10" s="79" t="str">
        <f>IF($A10="I.O.","",'Kennzahlenbogen_(KB)'!E32)</f>
        <v>Psychoonkologisches Distress-Screening</v>
      </c>
      <c r="E10" s="80" t="str">
        <f>IF(AND('Kennzahlenbogen_(KB)'!L32="",$A10&lt;&gt;"I.O."),"-----",IF($A10="I.O.","",'Kennzahlenbogen_(KB)'!L32))</f>
        <v>-----</v>
      </c>
      <c r="F10" s="81" t="str">
        <f>IF($A10="I.O.","",'Kennzahlenbogen_(KB)'!M32)</f>
        <v>≥ 65%</v>
      </c>
      <c r="G10" s="80" t="str">
        <f>IF(AND('Kennzahlenbogen_(KB)'!O32="",$A10&lt;&gt;"I.O."),"-----",IF($A10="I.O.","",'Kennzahlenbogen_(KB)'!O32))</f>
        <v>-----</v>
      </c>
      <c r="H10" s="82" t="str">
        <f>IF($A10="I.O.","",IF('Kennzahlenbogen_(KB)'!Q32="","-----",'Kennzahlenbogen_(KB)'!Q32))</f>
        <v>-----</v>
      </c>
      <c r="I10" s="82">
        <f>IF($A10="I.O.","",IF('Kennzahlenbogen_(KB)'!Q33="","-----",'Kennzahlenbogen_(KB)'!Q33))</f>
        <v>0</v>
      </c>
      <c r="J10" s="83" t="str">
        <f>IF($A10="I.O.","",IF('Kennzahlenbogen_(KB)'!Q34="","-----",'Kennzahlenbogen_(KB)'!Q34))</f>
        <v>n.d.</v>
      </c>
      <c r="K10" s="84" t="str">
        <f>IF($A10="I.O.","",'Kennzahlenbogen_(KB)'!R32)</f>
        <v>Unvollständig</v>
      </c>
      <c r="L10" s="85" t="str">
        <f>IF(AND('Kennzahlenbogen_(KB)'!S32="",$A10&lt;&gt;"I.O."),"-----",IF($A10="I.O.","",'Kennzahlenbogen_(KB)'!S32))</f>
        <v>-----</v>
      </c>
      <c r="M10" s="85" t="str">
        <f>IF(AND('Kennzahlenbogen_(KB)'!T32="",$A10&lt;&gt;"I.O."),"-----",IF($A10="I.O.","",'Kennzahlenbogen_(KB)'!T32))</f>
        <v>-----</v>
      </c>
      <c r="O10" s="50" t="str">
        <f t="array" aca="1" ref="O10" ca="1">IF(ROW()-ROW($D$2:$D$18)+1&gt;ROWS($C$2:$C$18)-COUNTBLANK($C$2:$C$18),"",INDIRECT(ADDRESS(SMALL((IF($C$2:$C$18&lt;&gt;"",ROW($C$2:$C$18),ROW()+ROWS($C$2:$C$18))),ROW()-ROW($D$2:$D$18)+1),COLUMN($C$2:$C$18),4)))</f>
        <v>8</v>
      </c>
      <c r="P10" s="79" t="str">
        <f t="array" aca="1" ref="P10" ca="1">IF(ROW()-ROW($E$2:$E$18)+1&gt;ROWS($D$2:$D$18)-COUNTBLANK($D$2:$D$18),"",INDIRECT(ADDRESS(SMALL((IF($D$2:$D$18&gt;"",ROW($D$2:$D$18),ROW()+ROWS($D$2:$D$18))),ROW()-ROW($E$2:$E$18)+1),COLUMN($D$2:$D$18),4)))</f>
        <v>Psychoonkologisches Distress-Screening</v>
      </c>
      <c r="Q10" s="86" t="str">
        <f t="array" aca="1" ref="Q10" ca="1">IF(ROW()-ROW($F$2:$F$18)+1&gt;ROWS($E$2:$E$18)-COUNTBLANK($E$2:$E$18),"",INDIRECT(ADDRESS(SMALL((IF($E$2:$E$18&gt;"",ROW($E$2:$E$18),ROW()+ROWS($E$2:$E$18))),ROW()-ROW($F$2:$F$18)+1),COLUMN($E$2:$E$18),4)))</f>
        <v>-----</v>
      </c>
      <c r="R10" s="86" t="str">
        <f t="array" aca="1" ref="R10" ca="1">IF(ROW()-ROW($G$2:$G$18)+1&gt;ROWS($F$2:$F$18)-COUNTBLANK($F$2:$F$18),"",INDIRECT(ADDRESS(SMALL((IF($F$2:$F$18&gt;"",ROW($F$2:$F$18),ROW()+ROWS($F$2:$F$18))),ROW()-ROW($G$2:$G$18)+1),COLUMN($F$2:$F$18),4)))</f>
        <v>≥ 65%</v>
      </c>
      <c r="S10" s="86" t="str">
        <f t="array" aca="1" ref="S10" ca="1">IF(ROW()-ROW($H$2:$H$18)+1&gt;ROWS($G$2:$G$18)-COUNTBLANK($G$2:$G$18),"",INDIRECT(ADDRESS(SMALL((IF($G$2:$G$18&lt;&gt;"",ROW($G$2:$G$18),ROW()+ROWS($G$2:$G$18))),ROW()-ROW($H$2:$H$18)+1),COLUMN($G$2:$G$18),4)))</f>
        <v>-----</v>
      </c>
      <c r="T10" s="87" t="str">
        <f t="array" aca="1" ref="T10" ca="1">IF(ROW()-ROW($I$2:$I$18)+1&gt;ROWS($H$2:$H$18)-COUNTBLANK($H$2:$H$18),"",INDIRECT(ADDRESS(SMALL((IF($H$2:$H$18&lt;&gt;"",ROW($H$2:$H$18),ROW()+ROWS($H$2:$H$18))),ROW()-ROW($I$2:$I$18)+1),COLUMN($H$2:$H$18),4)))</f>
        <v>-----</v>
      </c>
      <c r="U10" s="87">
        <f t="array" aca="1" ref="U10" ca="1">IF(ROW()-ROW($J$2:$J$18)+1&gt;ROWS($I$2:$I$18)-COUNTBLANK($I$2:$I$18),"",INDIRECT(ADDRESS(SMALL((IF($I$2:$I$18&lt;&gt;"",ROW($I$2:$I$18),ROW()+ROWS($I$2:$I$18))),ROW()-ROW($J$2:$J$18)+1),COLUMN($I$2:$I$18),4)))</f>
        <v>0</v>
      </c>
      <c r="V10" s="83" t="str">
        <f t="array" aca="1" ref="V10" ca="1">IF(ROW()-ROW($K$2:$K$18)+1&gt;ROWS($J$2:$J$18)-COUNTBLANK($J$2:$J$18),"",INDIRECT(ADDRESS(SMALL((IF($J$2:$J$18&lt;&gt;"",ROW($J$2:$J$18),ROW()+ROWS($J$2:$J$18))),ROW()-ROW($K$2:$K$18)+1),COLUMN($J$2:$J$18),4)))</f>
        <v>n.d.</v>
      </c>
      <c r="W10" s="78" t="str">
        <f t="array" aca="1" ref="W10" ca="1">IF(ROW()-ROW($L$2:$L$18)+1&gt;ROWS($K$2:$K$18)-COUNTBLANK($K$2:$K$18),"",INDIRECT(ADDRESS(SMALL((IF($K$2:$K$18&lt;&gt;"",ROW($K$2:$K$18),ROW()+ROWS($K$2:$K$18))),ROW()-ROW($L$2:$L$18)+1),COLUMN($K$2:$K$18),4)))</f>
        <v>Unvollständig</v>
      </c>
      <c r="X10" s="79" t="str">
        <f t="array" aca="1" ref="X10" ca="1">IF(ROW()-ROW($M$2:$M$18)+1&gt;ROWS($L$2:$L$18)-COUNTBLANK($L$2:$L$18),"",INDIRECT(ADDRESS(SMALL((IF($L$2:$L$18&lt;&gt;"",ROW($L$2:$L$18),ROW()+ROWS($L$2:$L$18))),ROW()-ROW($M$2:$M$18)+1),COLUMN($L$2:$L$18),4)))</f>
        <v>-----</v>
      </c>
      <c r="Y10" s="79" t="str">
        <f t="array" aca="1" ref="Y10" ca="1">IF(ROW()-ROW($N$2:$N$18)+1&gt;ROWS($M$2:$M$18)-COUNTBLANK($M$2:$M$18),"",INDIRECT(ADDRESS(SMALL((IF($M$2:$M$18&lt;&gt;"",ROW($M$2:$M$18),ROW()+ROWS($M$2:$M$18))),ROW()-ROW($N$2:$N$18)+1),COLUMN($M$2:$M$18),4)))</f>
        <v>-----</v>
      </c>
    </row>
    <row r="11" spans="1:25" ht="54.95" customHeight="1" x14ac:dyDescent="0.25">
      <c r="A11" s="76" t="str">
        <f>IF('Kennzahlenbogen_(KB)'!R35=0,"",'Kennzahlenbogen_(KB)'!R35)</f>
        <v>Unvollständig</v>
      </c>
      <c r="B11" s="77"/>
      <c r="C11" s="78" t="str">
        <f>IF($A11="I.O.","",CONCATENATE('Kennzahlenbogen_(KB)'!B35,'Kennzahlenbogen_(KB)'!C35))</f>
        <v>9</v>
      </c>
      <c r="D11" s="79" t="str">
        <f>IF($A11="I.O.","",'Kennzahlenbogen_(KB)'!E35)</f>
        <v>Beratung Sozialdienst</v>
      </c>
      <c r="E11" s="80" t="str">
        <f>IF(AND('Kennzahlenbogen_(KB)'!L35="",$A11&lt;&gt;"I.O."),"-----",IF($A11="I.O.","",'Kennzahlenbogen_(KB)'!L35))</f>
        <v>&lt; 30%</v>
      </c>
      <c r="F11" s="81" t="str">
        <f>IF($A11="I.O.","",'Kennzahlenbogen_(KB)'!M35)</f>
        <v>Derzeit keine Vorgaben</v>
      </c>
      <c r="G11" s="80" t="str">
        <f>IF(AND('Kennzahlenbogen_(KB)'!O35="",$A11&lt;&gt;"I.O."),"-----",IF($A11="I.O.","",'Kennzahlenbogen_(KB)'!O35))</f>
        <v>-----</v>
      </c>
      <c r="H11" s="82" t="str">
        <f>IF($A11="I.O.","",IF('Kennzahlenbogen_(KB)'!Q35="","-----",'Kennzahlenbogen_(KB)'!Q35))</f>
        <v>-----</v>
      </c>
      <c r="I11" s="82">
        <f>IF($A11="I.O.","",IF('Kennzahlenbogen_(KB)'!Q36="","-----",'Kennzahlenbogen_(KB)'!Q36))</f>
        <v>0</v>
      </c>
      <c r="J11" s="83" t="str">
        <f>IF($A11="I.O.","",IF('Kennzahlenbogen_(KB)'!Q37="","-----",'Kennzahlenbogen_(KB)'!Q37))</f>
        <v>n.d.</v>
      </c>
      <c r="K11" s="84" t="str">
        <f>IF($A11="I.O.","",'Kennzahlenbogen_(KB)'!R35)</f>
        <v>Unvollständig</v>
      </c>
      <c r="L11" s="85" t="str">
        <f>IF(AND('Kennzahlenbogen_(KB)'!S35="",$A11&lt;&gt;"I.O."),"-----",IF($A11="I.O.","",'Kennzahlenbogen_(KB)'!S35))</f>
        <v>-----</v>
      </c>
      <c r="M11" s="85" t="str">
        <f>IF(AND('Kennzahlenbogen_(KB)'!T35="",$A11&lt;&gt;"I.O."),"-----",IF($A11="I.O.","",'Kennzahlenbogen_(KB)'!T35))</f>
        <v>-----</v>
      </c>
      <c r="O11" s="50" t="str">
        <f t="array" aca="1" ref="O11" ca="1">IF(ROW()-ROW($D$2:$D$18)+1&gt;ROWS($C$2:$C$18)-COUNTBLANK($C$2:$C$18),"",INDIRECT(ADDRESS(SMALL((IF($C$2:$C$18&lt;&gt;"",ROW($C$2:$C$18),ROW()+ROWS($C$2:$C$18))),ROW()-ROW($D$2:$D$18)+1),COLUMN($C$2:$C$18),4)))</f>
        <v>9</v>
      </c>
      <c r="P11" s="79" t="str">
        <f t="array" aca="1" ref="P11" ca="1">IF(ROW()-ROW($E$2:$E$18)+1&gt;ROWS($D$2:$D$18)-COUNTBLANK($D$2:$D$18),"",INDIRECT(ADDRESS(SMALL((IF($D$2:$D$18&gt;"",ROW($D$2:$D$18),ROW()+ROWS($D$2:$D$18))),ROW()-ROW($E$2:$E$18)+1),COLUMN($D$2:$D$18),4)))</f>
        <v>Beratung Sozialdienst</v>
      </c>
      <c r="Q11" s="86" t="str">
        <f t="array" aca="1" ref="Q11" ca="1">IF(ROW()-ROW($F$2:$F$18)+1&gt;ROWS($E$2:$E$18)-COUNTBLANK($E$2:$E$18),"",INDIRECT(ADDRESS(SMALL((IF($E$2:$E$18&gt;"",ROW($E$2:$E$18),ROW()+ROWS($E$2:$E$18))),ROW()-ROW($F$2:$F$18)+1),COLUMN($E$2:$E$18),4)))</f>
        <v>&lt; 30%</v>
      </c>
      <c r="R11" s="86" t="str">
        <f t="array" aca="1" ref="R11" ca="1">IF(ROW()-ROW($G$2:$G$18)+1&gt;ROWS($F$2:$F$18)-COUNTBLANK($F$2:$F$18),"",INDIRECT(ADDRESS(SMALL((IF($F$2:$F$18&gt;"",ROW($F$2:$F$18),ROW()+ROWS($F$2:$F$18))),ROW()-ROW($G$2:$G$18)+1),COLUMN($F$2:$F$18),4)))</f>
        <v>Derzeit keine Vorgaben</v>
      </c>
      <c r="S11" s="86" t="str">
        <f t="array" aca="1" ref="S11" ca="1">IF(ROW()-ROW($H$2:$H$18)+1&gt;ROWS($G$2:$G$18)-COUNTBLANK($G$2:$G$18),"",INDIRECT(ADDRESS(SMALL((IF($G$2:$G$18&lt;&gt;"",ROW($G$2:$G$18),ROW()+ROWS($G$2:$G$18))),ROW()-ROW($H$2:$H$18)+1),COLUMN($G$2:$G$18),4)))</f>
        <v>-----</v>
      </c>
      <c r="T11" s="87" t="str">
        <f t="array" aca="1" ref="T11" ca="1">IF(ROW()-ROW($I$2:$I$18)+1&gt;ROWS($H$2:$H$18)-COUNTBLANK($H$2:$H$18),"",INDIRECT(ADDRESS(SMALL((IF($H$2:$H$18&lt;&gt;"",ROW($H$2:$H$18),ROW()+ROWS($H$2:$H$18))),ROW()-ROW($I$2:$I$18)+1),COLUMN($H$2:$H$18),4)))</f>
        <v>-----</v>
      </c>
      <c r="U11" s="87">
        <f t="array" aca="1" ref="U11" ca="1">IF(ROW()-ROW($J$2:$J$18)+1&gt;ROWS($I$2:$I$18)-COUNTBLANK($I$2:$I$18),"",INDIRECT(ADDRESS(SMALL((IF($I$2:$I$18&lt;&gt;"",ROW($I$2:$I$18),ROW()+ROWS($I$2:$I$18))),ROW()-ROW($J$2:$J$18)+1),COLUMN($I$2:$I$18),4)))</f>
        <v>0</v>
      </c>
      <c r="V11" s="83" t="str">
        <f t="array" aca="1" ref="V11" ca="1">IF(ROW()-ROW($K$2:$K$18)+1&gt;ROWS($J$2:$J$18)-COUNTBLANK($J$2:$J$18),"",INDIRECT(ADDRESS(SMALL((IF($J$2:$J$18&lt;&gt;"",ROW($J$2:$J$18),ROW()+ROWS($J$2:$J$18))),ROW()-ROW($K$2:$K$18)+1),COLUMN($J$2:$J$18),4)))</f>
        <v>n.d.</v>
      </c>
      <c r="W11" s="78" t="str">
        <f t="array" aca="1" ref="W11" ca="1">IF(ROW()-ROW($L$2:$L$18)+1&gt;ROWS($K$2:$K$18)-COUNTBLANK($K$2:$K$18),"",INDIRECT(ADDRESS(SMALL((IF($K$2:$K$18&lt;&gt;"",ROW($K$2:$K$18),ROW()+ROWS($K$2:$K$18))),ROW()-ROW($L$2:$L$18)+1),COLUMN($K$2:$K$18),4)))</f>
        <v>Unvollständig</v>
      </c>
      <c r="X11" s="79" t="str">
        <f t="array" aca="1" ref="X11" ca="1">IF(ROW()-ROW($M$2:$M$18)+1&gt;ROWS($L$2:$L$18)-COUNTBLANK($L$2:$L$18),"",INDIRECT(ADDRESS(SMALL((IF($L$2:$L$18&lt;&gt;"",ROW($L$2:$L$18),ROW()+ROWS($L$2:$L$18))),ROW()-ROW($M$2:$M$18)+1),COLUMN($L$2:$L$18),4)))</f>
        <v>-----</v>
      </c>
      <c r="Y11" s="79" t="str">
        <f t="array" aca="1" ref="Y11" ca="1">IF(ROW()-ROW($N$2:$N$18)+1&gt;ROWS($M$2:$M$18)-COUNTBLANK($M$2:$M$18),"",INDIRECT(ADDRESS(SMALL((IF($M$2:$M$18&lt;&gt;"",ROW($M$2:$M$18),ROW()+ROWS($M$2:$M$18))),ROW()-ROW($N$2:$N$18)+1),COLUMN($M$2:$M$18),4)))</f>
        <v>-----</v>
      </c>
    </row>
    <row r="12" spans="1:25" ht="54.95" customHeight="1" x14ac:dyDescent="0.25">
      <c r="A12" s="76" t="str">
        <f>IF('Kennzahlenbogen_(KB)'!R38=0,"",'Kennzahlenbogen_(KB)'!R38)</f>
        <v>Unvollständig</v>
      </c>
      <c r="B12" s="77"/>
      <c r="C12" s="78" t="str">
        <f>IF($A12="I.O.","",CONCATENATE('Kennzahlenbogen_(KB)'!B38,'Kennzahlenbogen_(KB)'!C38))</f>
        <v>10</v>
      </c>
      <c r="D12" s="79" t="str">
        <f>IF($A12="I.O.","",'Kennzahlenbogen_(KB)'!E38)</f>
        <v>Anteil Studienpat.</v>
      </c>
      <c r="E12" s="80" t="str">
        <f>IF(AND('Kennzahlenbogen_(KB)'!L38="",$A12&lt;&gt;"I.O."),"-----",IF($A12="I.O.","",'Kennzahlenbogen_(KB)'!L38))</f>
        <v>-----</v>
      </c>
      <c r="F12" s="81" t="str">
        <f>IF($A12="I.O.","",'Kennzahlenbogen_(KB)'!M38)</f>
        <v>≥ 5%</v>
      </c>
      <c r="G12" s="80" t="str">
        <f>IF(AND('Kennzahlenbogen_(KB)'!O38="",$A12&lt;&gt;"I.O."),"-----",IF($A12="I.O.","",'Kennzahlenbogen_(KB)'!O38))</f>
        <v>-----</v>
      </c>
      <c r="H12" s="82">
        <f>IF($A12="I.O.","",IF('Kennzahlenbogen_(KB)'!Q38="","-----",'Kennzahlenbogen_(KB)'!Q38))</f>
        <v>0</v>
      </c>
      <c r="I12" s="82">
        <f>IF($A12="I.O.","",IF('Kennzahlenbogen_(KB)'!Q39="","-----",'Kennzahlenbogen_(KB)'!Q39))</f>
        <v>0</v>
      </c>
      <c r="J12" s="83" t="str">
        <f>IF($A12="I.O.","",IF('Kennzahlenbogen_(KB)'!Q40="",0,'Kennzahlenbogen_(KB)'!Q40))</f>
        <v>n.d.</v>
      </c>
      <c r="K12" s="84" t="str">
        <f>IF($A12="I.O.","",'Kennzahlenbogen_(KB)'!R38)</f>
        <v>Unvollständig</v>
      </c>
      <c r="L12" s="85" t="str">
        <f>IF(AND('Kennzahlenbogen_(KB)'!S38="",$A12&lt;&gt;"I.O."),"-----",IF($A12="I.O.","",'Kennzahlenbogen_(KB)'!S38))</f>
        <v>-----</v>
      </c>
      <c r="M12" s="85" t="str">
        <f>IF(AND('Kennzahlenbogen_(KB)'!T38="",$A12&lt;&gt;"I.O."),"-----",IF($A12="I.O.","",'Kennzahlenbogen_(KB)'!T38))</f>
        <v>-----</v>
      </c>
      <c r="O12" s="50" t="str">
        <f t="array" aca="1" ref="O12" ca="1">IF(ROW()-ROW($D$2:$D$18)+1&gt;ROWS($C$2:$C$18)-COUNTBLANK($C$2:$C$18),"",INDIRECT(ADDRESS(SMALL((IF($C$2:$C$18&lt;&gt;"",ROW($C$2:$C$18),ROW()+ROWS($C$2:$C$18))),ROW()-ROW($D$2:$D$18)+1),COLUMN($C$2:$C$18),4)))</f>
        <v>10</v>
      </c>
      <c r="P12" s="79" t="str">
        <f t="array" aca="1" ref="P12" ca="1">IF(ROW()-ROW($E$2:$E$18)+1&gt;ROWS($D$2:$D$18)-COUNTBLANK($D$2:$D$18),"",INDIRECT(ADDRESS(SMALL((IF($D$2:$D$18&gt;"",ROW($D$2:$D$18),ROW()+ROWS($D$2:$D$18))),ROW()-ROW($E$2:$E$18)+1),COLUMN($D$2:$D$18),4)))</f>
        <v>Anteil Studienpat.</v>
      </c>
      <c r="Q12" s="86" t="str">
        <f t="array" aca="1" ref="Q12" ca="1">IF(ROW()-ROW($F$2:$F$18)+1&gt;ROWS($E$2:$E$18)-COUNTBLANK($E$2:$E$18),"",INDIRECT(ADDRESS(SMALL((IF($E$2:$E$18&gt;"",ROW($E$2:$E$18),ROW()+ROWS($E$2:$E$18))),ROW()-ROW($F$2:$F$18)+1),COLUMN($E$2:$E$18),4)))</f>
        <v>-----</v>
      </c>
      <c r="R12" s="86" t="str">
        <f t="array" aca="1" ref="R12" ca="1">IF(ROW()-ROW($G$2:$G$18)+1&gt;ROWS($F$2:$F$18)-COUNTBLANK($F$2:$F$18),"",INDIRECT(ADDRESS(SMALL((IF($F$2:$F$18&gt;"",ROW($F$2:$F$18),ROW()+ROWS($F$2:$F$18))),ROW()-ROW($G$2:$G$18)+1),COLUMN($F$2:$F$18),4)))</f>
        <v>≥ 5%</v>
      </c>
      <c r="S12" s="86" t="str">
        <f t="array" aca="1" ref="S12" ca="1">IF(ROW()-ROW($H$2:$H$18)+1&gt;ROWS($G$2:$G$18)-COUNTBLANK($G$2:$G$18),"",INDIRECT(ADDRESS(SMALL((IF($G$2:$G$18&lt;&gt;"",ROW($G$2:$G$18),ROW()+ROWS($G$2:$G$18))),ROW()-ROW($H$2:$H$18)+1),COLUMN($G$2:$G$18),4)))</f>
        <v>-----</v>
      </c>
      <c r="T12" s="87">
        <f t="array" aca="1" ref="T12" ca="1">IF(ROW()-ROW($I$2:$I$18)+1&gt;ROWS($H$2:$H$18)-COUNTBLANK($H$2:$H$18),"",INDIRECT(ADDRESS(SMALL((IF($H$2:$H$18&lt;&gt;"",ROW($H$2:$H$18),ROW()+ROWS($H$2:$H$18))),ROW()-ROW($I$2:$I$18)+1),COLUMN($H$2:$H$18),4)))</f>
        <v>0</v>
      </c>
      <c r="U12" s="87">
        <f t="array" aca="1" ref="U12" ca="1">IF(ROW()-ROW($J$2:$J$18)+1&gt;ROWS($I$2:$I$18)-COUNTBLANK($I$2:$I$18),"",INDIRECT(ADDRESS(SMALL((IF($I$2:$I$18&lt;&gt;"",ROW($I$2:$I$18),ROW()+ROWS($I$2:$I$18))),ROW()-ROW($J$2:$J$18)+1),COLUMN($I$2:$I$18),4)))</f>
        <v>0</v>
      </c>
      <c r="V12" s="83" t="str">
        <f t="array" aca="1" ref="V12" ca="1">IF(ROW()-ROW($K$2:$K$18)+1&gt;ROWS($J$2:$J$18)-COUNTBLANK($J$2:$J$18),"",INDIRECT(ADDRESS(SMALL((IF($J$2:$J$18&lt;&gt;"",ROW($J$2:$J$18),ROW()+ROWS($J$2:$J$18))),ROW()-ROW($K$2:$K$18)+1),COLUMN($J$2:$J$18),4)))</f>
        <v>n.d.</v>
      </c>
      <c r="W12" s="78" t="str">
        <f t="array" aca="1" ref="W12" ca="1">IF(ROW()-ROW($L$2:$L$18)+1&gt;ROWS($K$2:$K$18)-COUNTBLANK($K$2:$K$18),"",INDIRECT(ADDRESS(SMALL((IF($K$2:$K$18&lt;&gt;"",ROW($K$2:$K$18),ROW()+ROWS($K$2:$K$18))),ROW()-ROW($L$2:$L$18)+1),COLUMN($K$2:$K$18),4)))</f>
        <v>Unvollständig</v>
      </c>
      <c r="X12" s="79" t="str">
        <f t="array" aca="1" ref="X12" ca="1">IF(ROW()-ROW($M$2:$M$18)+1&gt;ROWS($L$2:$L$18)-COUNTBLANK($L$2:$L$18),"",INDIRECT(ADDRESS(SMALL((IF($L$2:$L$18&lt;&gt;"",ROW($L$2:$L$18),ROW()+ROWS($L$2:$L$18))),ROW()-ROW($M$2:$M$18)+1),COLUMN($L$2:$L$18),4)))</f>
        <v>-----</v>
      </c>
      <c r="Y12" s="79" t="str">
        <f t="array" aca="1" ref="Y12" ca="1">IF(ROW()-ROW($N$2:$N$18)+1&gt;ROWS($M$2:$M$18)-COUNTBLANK($M$2:$M$18),"",INDIRECT(ADDRESS(SMALL((IF($M$2:$M$18&lt;&gt;"",ROW($M$2:$M$18),ROW()+ROWS($M$2:$M$18))),ROW()-ROW($N$2:$N$18)+1),COLUMN($M$2:$M$18),4)))</f>
        <v>-----</v>
      </c>
    </row>
    <row r="13" spans="1:25" ht="54.95" customHeight="1" x14ac:dyDescent="0.25">
      <c r="A13" s="76" t="str">
        <f>IF('Kennzahlenbogen_(KB)'!R41=0,"",'Kennzahlenbogen_(KB)'!R41)</f>
        <v>Unvollständig</v>
      </c>
      <c r="B13" s="77"/>
      <c r="C13" s="200" t="str">
        <f>IF($A13="I.O.","",CONCATENATE('Kennzahlenbogen_(KB)'!B41,'Kennzahlenbogen_(KB)'!C41))</f>
        <v>11</v>
      </c>
      <c r="D13" s="79" t="str">
        <f>IF($A13="I.O.","",'Kennzahlenbogen_(KB)'!E41)</f>
        <v>Anzahl hochgradig komplexer und intensiver Blockchemo-therapien bei Pat. mit einer Hämatologischen Neoplasie</v>
      </c>
      <c r="E13" s="80" t="str">
        <f>IF(AND('Kennzahlenbogen_(KB)'!L41="",$A13&lt;&gt;"I.O."),"-----",IF($A13="I.O.","",'Kennzahlenbogen_(KB)'!L41))</f>
        <v>&lt; 10</v>
      </c>
      <c r="F13" s="81" t="str">
        <f>IF($A13="I.O.","",'Kennzahlenbogen_(KB)'!M41)</f>
        <v>Derzeit keine Vorgaben</v>
      </c>
      <c r="G13" s="80" t="str">
        <f>IF(AND('Kennzahlenbogen_(KB)'!O41="",$A13&lt;&gt;"I.O."),"-----",IF($A13="I.O.","",'Kennzahlenbogen_(KB)'!O41))</f>
        <v>-----</v>
      </c>
      <c r="H13" s="82" t="str">
        <f>IF($A13="I.O.","",IF('Kennzahlenbogen_(KB)'!Q41="","-----",'Kennzahlenbogen_(KB)'!Q41))</f>
        <v>-----</v>
      </c>
      <c r="I13" s="82" t="str">
        <f>IF($A13="I.O.","",IF('Kennzahlenbogen_(KB)'!Q42="","-----",'Kennzahlenbogen_(KB)'!Q42))</f>
        <v>-----</v>
      </c>
      <c r="J13" s="83" t="str">
        <f>IF($A13="I.O.","","-----")</f>
        <v>-----</v>
      </c>
      <c r="K13" s="84" t="str">
        <f>IF($A13="I.O.","",'Kennzahlenbogen_(KB)'!R41)</f>
        <v>Unvollständig</v>
      </c>
      <c r="L13" s="85" t="str">
        <f>IF(AND('Kennzahlenbogen_(KB)'!S41="",$A13&lt;&gt;"I.O."),"-----",IF($A13="I.O.","",'Kennzahlenbogen_(KB)'!S41))</f>
        <v>-----</v>
      </c>
      <c r="M13" s="85" t="str">
        <f>IF(AND('Kennzahlenbogen_(KB)'!T41="",$A13&lt;&gt;"I.O."),"-----",IF($A13="I.O.","",'Kennzahlenbogen_(KB)'!T41))</f>
        <v>-----</v>
      </c>
      <c r="O13" s="50" t="str">
        <f t="array" aca="1" ref="O13" ca="1">IF(ROW()-ROW($D$2:$D$18)+1&gt;ROWS($C$2:$C$18)-COUNTBLANK($C$2:$C$18),"",INDIRECT(ADDRESS(SMALL((IF($C$2:$C$18&lt;&gt;"",ROW($C$2:$C$18),ROW()+ROWS($C$2:$C$18))),ROW()-ROW($D$2:$D$18)+1),COLUMN($C$2:$C$18),4)))</f>
        <v>11</v>
      </c>
      <c r="P13" s="79" t="str">
        <f t="array" aca="1" ref="P13" ca="1">IF(ROW()-ROW($E$2:$E$18)+1&gt;ROWS($D$2:$D$18)-COUNTBLANK($D$2:$D$18),"",INDIRECT(ADDRESS(SMALL((IF($D$2:$D$18&gt;"",ROW($D$2:$D$18),ROW()+ROWS($D$2:$D$18))),ROW()-ROW($E$2:$E$18)+1),COLUMN($D$2:$D$18),4)))</f>
        <v>Anzahl hochgradig komplexer und intensiver Blockchemo-therapien bei Pat. mit einer Hämatologischen Neoplasie</v>
      </c>
      <c r="Q13" s="86" t="str">
        <f t="array" aca="1" ref="Q13" ca="1">IF(ROW()-ROW($F$2:$F$18)+1&gt;ROWS($E$2:$E$18)-COUNTBLANK($E$2:$E$18),"",INDIRECT(ADDRESS(SMALL((IF($E$2:$E$18&gt;"",ROW($E$2:$E$18),ROW()+ROWS($E$2:$E$18))),ROW()-ROW($F$2:$F$18)+1),COLUMN($E$2:$E$18),4)))</f>
        <v>&lt; 10</v>
      </c>
      <c r="R13" s="86" t="str">
        <f t="array" aca="1" ref="R13" ca="1">IF(ROW()-ROW($G$2:$G$18)+1&gt;ROWS($F$2:$F$18)-COUNTBLANK($F$2:$F$18),"",INDIRECT(ADDRESS(SMALL((IF($F$2:$F$18&gt;"",ROW($F$2:$F$18),ROW()+ROWS($F$2:$F$18))),ROW()-ROW($G$2:$G$18)+1),COLUMN($F$2:$F$18),4)))</f>
        <v>Derzeit keine Vorgaben</v>
      </c>
      <c r="S13" s="86" t="str">
        <f t="array" aca="1" ref="S13" ca="1">IF(ROW()-ROW($H$2:$H$18)+1&gt;ROWS($G$2:$G$18)-COUNTBLANK($G$2:$G$18),"",INDIRECT(ADDRESS(SMALL((IF($G$2:$G$18&lt;&gt;"",ROW($G$2:$G$18),ROW()+ROWS($G$2:$G$18))),ROW()-ROW($H$2:$H$18)+1),COLUMN($G$2:$G$18),4)))</f>
        <v>-----</v>
      </c>
      <c r="T13" s="87" t="str">
        <f t="array" aca="1" ref="T13" ca="1">IF(ROW()-ROW($I$2:$I$18)+1&gt;ROWS($H$2:$H$18)-COUNTBLANK($H$2:$H$18),"",INDIRECT(ADDRESS(SMALL((IF($H$2:$H$18&lt;&gt;"",ROW($H$2:$H$18),ROW()+ROWS($H$2:$H$18))),ROW()-ROW($I$2:$I$18)+1),COLUMN($H$2:$H$18),4)))</f>
        <v>-----</v>
      </c>
      <c r="U13" s="87" t="str">
        <f t="array" aca="1" ref="U13" ca="1">IF(ROW()-ROW($J$2:$J$18)+1&gt;ROWS($I$2:$I$18)-COUNTBLANK($I$2:$I$18),"",INDIRECT(ADDRESS(SMALL((IF($I$2:$I$18&lt;&gt;"",ROW($I$2:$I$18),ROW()+ROWS($I$2:$I$18))),ROW()-ROW($J$2:$J$18)+1),COLUMN($I$2:$I$18),4)))</f>
        <v>-----</v>
      </c>
      <c r="V13" s="83" t="str">
        <f t="array" aca="1" ref="V13" ca="1">IF(ROW()-ROW($K$2:$K$18)+1&gt;ROWS($J$2:$J$18)-COUNTBLANK($J$2:$J$18),"",INDIRECT(ADDRESS(SMALL((IF($J$2:$J$18&lt;&gt;"",ROW($J$2:$J$18),ROW()+ROWS($J$2:$J$18))),ROW()-ROW($K$2:$K$18)+1),COLUMN($J$2:$J$18),4)))</f>
        <v>-----</v>
      </c>
      <c r="W13" s="78" t="str">
        <f t="array" aca="1" ref="W13" ca="1">IF(ROW()-ROW($L$2:$L$18)+1&gt;ROWS($K$2:$K$18)-COUNTBLANK($K$2:$K$18),"",INDIRECT(ADDRESS(SMALL((IF($K$2:$K$18&lt;&gt;"",ROW($K$2:$K$18),ROW()+ROWS($K$2:$K$18))),ROW()-ROW($L$2:$L$18)+1),COLUMN($K$2:$K$18),4)))</f>
        <v>Unvollständig</v>
      </c>
      <c r="X13" s="79" t="str">
        <f t="array" aca="1" ref="X13" ca="1">IF(ROW()-ROW($M$2:$M$18)+1&gt;ROWS($L$2:$L$18)-COUNTBLANK($L$2:$L$18),"",INDIRECT(ADDRESS(SMALL((IF($L$2:$L$18&lt;&gt;"",ROW($L$2:$L$18),ROW()+ROWS($L$2:$L$18))),ROW()-ROW($M$2:$M$18)+1),COLUMN($L$2:$L$18),4)))</f>
        <v>-----</v>
      </c>
      <c r="Y13" s="79" t="str">
        <f t="array" aca="1" ref="Y13" ca="1">IF(ROW()-ROW($N$2:$N$18)+1&gt;ROWS($M$2:$M$18)-COUNTBLANK($M$2:$M$18),"",INDIRECT(ADDRESS(SMALL((IF($M$2:$M$18&lt;&gt;"",ROW($M$2:$M$18),ROW()+ROWS($M$2:$M$18))),ROW()-ROW($N$2:$N$18)+1),COLUMN($M$2:$M$18),4)))</f>
        <v>-----</v>
      </c>
    </row>
    <row r="14" spans="1:25" ht="54.95" customHeight="1" x14ac:dyDescent="0.25">
      <c r="A14" s="76" t="str">
        <f>IF('Kennzahlenbogen_(KB)'!R44=0,"",'Kennzahlenbogen_(KB)'!R44)</f>
        <v>Unvollständig</v>
      </c>
      <c r="B14" s="77"/>
      <c r="C14" s="200" t="str">
        <f>IF($A14="I.O.","",CONCATENATE('Kennzahlenbogen_(KB)'!B44,'Kennzahlenbogen_(KB)'!C44))</f>
        <v xml:space="preserve">12 
</v>
      </c>
      <c r="D14" s="79" t="str">
        <f>IF($A14="I.O.","",'Kennzahlenbogen_(KB)'!E44)</f>
        <v xml:space="preserve">Bestimmung TP53-Deletions- und Mutationsstatus vor erster systemischer CLL-Therapie </v>
      </c>
      <c r="E14" s="80" t="str">
        <f>IF(AND('Kennzahlenbogen_(KB)'!L44="",$A14&lt;&gt;"I.O."),"-----",IF($A14="I.O.","",'Kennzahlenbogen_(KB)'!L44))</f>
        <v>-----</v>
      </c>
      <c r="F14" s="81" t="str">
        <f>IF($A14="I.O.","",'Kennzahlenbogen_(KB)'!M44)</f>
        <v>≥ 60%</v>
      </c>
      <c r="G14" s="80" t="str">
        <f>IF(AND('Kennzahlenbogen_(KB)'!O44="",$A14&lt;&gt;"I.O."),"-----",IF($A14="I.O.","",'Kennzahlenbogen_(KB)'!O44))</f>
        <v>-----</v>
      </c>
      <c r="H14" s="82" t="str">
        <f>IF($A14="I.O.","",IF('Kennzahlenbogen_(KB)'!Q44="","-----",'Kennzahlenbogen_(KB)'!Q44))</f>
        <v>-----</v>
      </c>
      <c r="I14" s="82" t="str">
        <f>IF($A14="I.O.","",IF('Kennzahlenbogen_(KB)'!Q45="","-----",'Kennzahlenbogen_(KB)'!Q45))</f>
        <v>-----</v>
      </c>
      <c r="J14" s="83" t="str">
        <f>IF($A14="I.O.","",IF('Kennzahlenbogen_(KB)'!Q46="","-----",'Kennzahlenbogen_(KB)'!Q46))</f>
        <v>n.d.</v>
      </c>
      <c r="K14" s="84" t="str">
        <f>IF($A14="I.O.","",'Kennzahlenbogen_(KB)'!R44)</f>
        <v>Unvollständig</v>
      </c>
      <c r="L14" s="85" t="str">
        <f>IF(AND('Kennzahlenbogen_(KB)'!S44="",$A14&lt;&gt;"I.O."),"-----",IF($A14="I.O.","",'Kennzahlenbogen_(KB)'!S44))</f>
        <v>-----</v>
      </c>
      <c r="M14" s="85" t="str">
        <f>IF(AND('Kennzahlenbogen_(KB)'!T44="",$A14&lt;&gt;"I.O."),"-----",IF($A14="I.O.","",'Kennzahlenbogen_(KB)'!T44))</f>
        <v>-----</v>
      </c>
      <c r="O14" s="50" t="str">
        <f t="array" aca="1" ref="O14" ca="1">IF(ROW()-ROW($D$2:$D$18)+1&gt;ROWS($C$2:$C$18)-COUNTBLANK($C$2:$C$18),"",INDIRECT(ADDRESS(SMALL((IF($C$2:$C$18&lt;&gt;"",ROW($C$2:$C$18),ROW()+ROWS($C$2:$C$18))),ROW()-ROW($D$2:$D$18)+1),COLUMN($C$2:$C$18),4)))</f>
        <v xml:space="preserve">12 
</v>
      </c>
      <c r="P14" s="79" t="str">
        <f t="array" aca="1" ref="P14" ca="1">IF(ROW()-ROW($E$2:$E$18)+1&gt;ROWS($D$2:$D$18)-COUNTBLANK($D$2:$D$18),"",INDIRECT(ADDRESS(SMALL((IF($D$2:$D$18&gt;"",ROW($D$2:$D$18),ROW()+ROWS($D$2:$D$18))),ROW()-ROW($E$2:$E$18)+1),COLUMN($D$2:$D$18),4)))</f>
        <v xml:space="preserve">Bestimmung TP53-Deletions- und Mutationsstatus vor erster systemischer CLL-Therapie </v>
      </c>
      <c r="Q14" s="86" t="str">
        <f t="array" aca="1" ref="Q14" ca="1">IF(ROW()-ROW($F$2:$F$18)+1&gt;ROWS($E$2:$E$18)-COUNTBLANK($E$2:$E$18),"",INDIRECT(ADDRESS(SMALL((IF($E$2:$E$18&gt;"",ROW($E$2:$E$18),ROW()+ROWS($E$2:$E$18))),ROW()-ROW($F$2:$F$18)+1),COLUMN($E$2:$E$18),4)))</f>
        <v>-----</v>
      </c>
      <c r="R14" s="86" t="str">
        <f t="array" aca="1" ref="R14" ca="1">IF(ROW()-ROW($G$2:$G$18)+1&gt;ROWS($F$2:$F$18)-COUNTBLANK($F$2:$F$18),"",INDIRECT(ADDRESS(SMALL((IF($F$2:$F$18&gt;"",ROW($F$2:$F$18),ROW()+ROWS($F$2:$F$18))),ROW()-ROW($G$2:$G$18)+1),COLUMN($F$2:$F$18),4)))</f>
        <v>≥ 60%</v>
      </c>
      <c r="S14" s="86" t="str">
        <f t="array" aca="1" ref="S14" ca="1">IF(ROW()-ROW($H$2:$H$18)+1&gt;ROWS($G$2:$G$18)-COUNTBLANK($G$2:$G$18),"",INDIRECT(ADDRESS(SMALL((IF($G$2:$G$18&lt;&gt;"",ROW($G$2:$G$18),ROW()+ROWS($G$2:$G$18))),ROW()-ROW($H$2:$H$18)+1),COLUMN($G$2:$G$18),4)))</f>
        <v>-----</v>
      </c>
      <c r="T14" s="87" t="str">
        <f t="array" aca="1" ref="T14" ca="1">IF(ROW()-ROW($I$2:$I$18)+1&gt;ROWS($H$2:$H$18)-COUNTBLANK($H$2:$H$18),"",INDIRECT(ADDRESS(SMALL((IF($H$2:$H$18&lt;&gt;"",ROW($H$2:$H$18),ROW()+ROWS($H$2:$H$18))),ROW()-ROW($I$2:$I$18)+1),COLUMN($H$2:$H$18),4)))</f>
        <v>-----</v>
      </c>
      <c r="U14" s="87" t="str">
        <f t="array" aca="1" ref="U14" ca="1">IF(ROW()-ROW($J$2:$J$18)+1&gt;ROWS($I$2:$I$18)-COUNTBLANK($I$2:$I$18),"",INDIRECT(ADDRESS(SMALL((IF($I$2:$I$18&lt;&gt;"",ROW($I$2:$I$18),ROW()+ROWS($I$2:$I$18))),ROW()-ROW($J$2:$J$18)+1),COLUMN($I$2:$I$18),4)))</f>
        <v>-----</v>
      </c>
      <c r="V14" s="83" t="str">
        <f t="array" aca="1" ref="V14" ca="1">IF(ROW()-ROW($K$2:$K$18)+1&gt;ROWS($J$2:$J$18)-COUNTBLANK($J$2:$J$18),"",INDIRECT(ADDRESS(SMALL((IF($J$2:$J$18&lt;&gt;"",ROW($J$2:$J$18),ROW()+ROWS($J$2:$J$18))),ROW()-ROW($K$2:$K$18)+1),COLUMN($J$2:$J$18),4)))</f>
        <v>n.d.</v>
      </c>
      <c r="W14" s="78" t="str">
        <f t="array" aca="1" ref="W14" ca="1">IF(ROW()-ROW($L$2:$L$18)+1&gt;ROWS($K$2:$K$18)-COUNTBLANK($K$2:$K$18),"",INDIRECT(ADDRESS(SMALL((IF($K$2:$K$18&lt;&gt;"",ROW($K$2:$K$18),ROW()+ROWS($K$2:$K$18))),ROW()-ROW($L$2:$L$18)+1),COLUMN($K$2:$K$18),4)))</f>
        <v>Unvollständig</v>
      </c>
      <c r="X14" s="79" t="str">
        <f t="array" aca="1" ref="X14" ca="1">IF(ROW()-ROW($M$2:$M$18)+1&gt;ROWS($L$2:$L$18)-COUNTBLANK($L$2:$L$18),"",INDIRECT(ADDRESS(SMALL((IF($L$2:$L$18&lt;&gt;"",ROW($L$2:$L$18),ROW()+ROWS($L$2:$L$18))),ROW()-ROW($M$2:$M$18)+1),COLUMN($L$2:$L$18),4)))</f>
        <v>-----</v>
      </c>
      <c r="Y14" s="79" t="str">
        <f t="array" aca="1" ref="Y14" ca="1">IF(ROW()-ROW($N$2:$N$18)+1&gt;ROWS($M$2:$M$18)-COUNTBLANK($M$2:$M$18),"",INDIRECT(ADDRESS(SMALL((IF($M$2:$M$18&lt;&gt;"",ROW($M$2:$M$18),ROW()+ROWS($M$2:$M$18))),ROW()-ROW($N$2:$N$18)+1),COLUMN($M$2:$M$18),4)))</f>
        <v>-----</v>
      </c>
    </row>
    <row r="15" spans="1:25" ht="54.95" customHeight="1" x14ac:dyDescent="0.25">
      <c r="A15" s="76" t="str">
        <f>IF('Kennzahlenbogen_(KB)'!R47=0,"",'Kennzahlenbogen_(KB)'!R47)</f>
        <v>Unvollständig</v>
      </c>
      <c r="B15" s="77"/>
      <c r="C15" s="200" t="str">
        <f>IF($A15="I.O.","",CONCATENATE('Kennzahlenbogen_(KB)'!B47,'Kennzahlenbogen_(KB)'!C47))</f>
        <v>13</v>
      </c>
      <c r="D15" s="79" t="str">
        <f>IF($A15="I.O.","",'Kennzahlenbogen_(KB)'!E47)</f>
        <v>Hepatitis- und HIV-Serologie vor Beginn der Therapie</v>
      </c>
      <c r="E15" s="80" t="str">
        <f>IF(AND('Kennzahlenbogen_(KB)'!L47="",$A15&lt;&gt;"I.O."),"-----",IF($A15="I.O.","",'Kennzahlenbogen_(KB)'!L47))</f>
        <v>-----</v>
      </c>
      <c r="F15" s="81" t="str">
        <f>IF($A15="I.O.","",'Kennzahlenbogen_(KB)'!M47)</f>
        <v>≥ 70%</v>
      </c>
      <c r="G15" s="80" t="str">
        <f>IF(AND('Kennzahlenbogen_(KB)'!O47="",$A15&lt;&gt;"I.O."),"-----",IF($A15="I.O.","",'Kennzahlenbogen_(KB)'!O47))</f>
        <v>-----</v>
      </c>
      <c r="H15" s="82" t="str">
        <f>IF($A15="I.O.","",IF('Kennzahlenbogen_(KB)'!Q47="","-----",'Kennzahlenbogen_(KB)'!Q47))</f>
        <v>-----</v>
      </c>
      <c r="I15" s="82" t="str">
        <f>IF($A15="I.O.","",IF('Kennzahlenbogen_(KB)'!Q48="","-----",'Kennzahlenbogen_(KB)'!Q48))</f>
        <v>-----</v>
      </c>
      <c r="J15" s="83" t="str">
        <f>IF($A15="I.O.","",IF('Kennzahlenbogen_(KB)'!Q49="","-----",'Kennzahlenbogen_(KB)'!Q49))</f>
        <v>n.d.</v>
      </c>
      <c r="K15" s="84" t="str">
        <f>IF($A15="I.O.","",'Kennzahlenbogen_(KB)'!R47)</f>
        <v>Unvollständig</v>
      </c>
      <c r="L15" s="85" t="str">
        <f>IF(AND('Kennzahlenbogen_(KB)'!S47="",$A15&lt;&gt;"I.O."),"-----",IF($A15="I.O.","",'Kennzahlenbogen_(KB)'!S47))</f>
        <v>-----</v>
      </c>
      <c r="M15" s="85" t="str">
        <f>IF(AND('Kennzahlenbogen_(KB)'!T47="",$A15&lt;&gt;"I.O."),"-----",IF($A15="I.O.","",'Kennzahlenbogen_(KB)'!T47))</f>
        <v>-----</v>
      </c>
      <c r="O15" s="50" t="str">
        <f t="array" aca="1" ref="O15" ca="1">IF(ROW()-ROW($D$2:$D$18)+1&gt;ROWS($C$2:$C$18)-COUNTBLANK($C$2:$C$18),"",INDIRECT(ADDRESS(SMALL((IF($C$2:$C$18&lt;&gt;"",ROW($C$2:$C$18),ROW()+ROWS($C$2:$C$18))),ROW()-ROW($D$2:$D$18)+1),COLUMN($C$2:$C$18),4)))</f>
        <v>13</v>
      </c>
      <c r="P15" s="79" t="str">
        <f t="array" aca="1" ref="P15" ca="1">IF(ROW()-ROW($E$2:$E$18)+1&gt;ROWS($D$2:$D$18)-COUNTBLANK($D$2:$D$18),"",INDIRECT(ADDRESS(SMALL((IF($D$2:$D$18&gt;"",ROW($D$2:$D$18),ROW()+ROWS($D$2:$D$18))),ROW()-ROW($E$2:$E$18)+1),COLUMN($D$2:$D$18),4)))</f>
        <v>Hepatitis- und HIV-Serologie vor Beginn der Therapie</v>
      </c>
      <c r="Q15" s="86" t="str">
        <f t="array" aca="1" ref="Q15" ca="1">IF(ROW()-ROW($F$2:$F$18)+1&gt;ROWS($E$2:$E$18)-COUNTBLANK($E$2:$E$18),"",INDIRECT(ADDRESS(SMALL((IF($E$2:$E$18&gt;"",ROW($E$2:$E$18),ROW()+ROWS($E$2:$E$18))),ROW()-ROW($F$2:$F$18)+1),COLUMN($E$2:$E$18),4)))</f>
        <v>-----</v>
      </c>
      <c r="R15" s="86" t="str">
        <f t="array" aca="1" ref="R15" ca="1">IF(ROW()-ROW($G$2:$G$18)+1&gt;ROWS($F$2:$F$18)-COUNTBLANK($F$2:$F$18),"",INDIRECT(ADDRESS(SMALL((IF($F$2:$F$18&gt;"",ROW($F$2:$F$18),ROW()+ROWS($F$2:$F$18))),ROW()-ROW($G$2:$G$18)+1),COLUMN($F$2:$F$18),4)))</f>
        <v>≥ 70%</v>
      </c>
      <c r="S15" s="86" t="str">
        <f t="array" aca="1" ref="S15" ca="1">IF(ROW()-ROW($H$2:$H$18)+1&gt;ROWS($G$2:$G$18)-COUNTBLANK($G$2:$G$18),"",INDIRECT(ADDRESS(SMALL((IF($G$2:$G$18&lt;&gt;"",ROW($G$2:$G$18),ROW()+ROWS($G$2:$G$18))),ROW()-ROW($H$2:$H$18)+1),COLUMN($G$2:$G$18),4)))</f>
        <v>-----</v>
      </c>
      <c r="T15" s="87" t="str">
        <f t="array" aca="1" ref="T15" ca="1">IF(ROW()-ROW($I$2:$I$18)+1&gt;ROWS($H$2:$H$18)-COUNTBLANK($H$2:$H$18),"",INDIRECT(ADDRESS(SMALL((IF($H$2:$H$18&lt;&gt;"",ROW($H$2:$H$18),ROW()+ROWS($H$2:$H$18))),ROW()-ROW($I$2:$I$18)+1),COLUMN($H$2:$H$18),4)))</f>
        <v>-----</v>
      </c>
      <c r="U15" s="87" t="str">
        <f t="array" aca="1" ref="U15" ca="1">IF(ROW()-ROW($J$2:$J$18)+1&gt;ROWS($I$2:$I$18)-COUNTBLANK($I$2:$I$18),"",INDIRECT(ADDRESS(SMALL((IF($I$2:$I$18&lt;&gt;"",ROW($I$2:$I$18),ROW()+ROWS($I$2:$I$18))),ROW()-ROW($J$2:$J$18)+1),COLUMN($I$2:$I$18),4)))</f>
        <v>-----</v>
      </c>
      <c r="V15" s="83" t="str">
        <f t="array" aca="1" ref="V15" ca="1">IF(ROW()-ROW($K$2:$K$18)+1&gt;ROWS($J$2:$J$18)-COUNTBLANK($J$2:$J$18),"",INDIRECT(ADDRESS(SMALL((IF($J$2:$J$18&lt;&gt;"",ROW($J$2:$J$18),ROW()+ROWS($J$2:$J$18))),ROW()-ROW($K$2:$K$18)+1),COLUMN($J$2:$J$18),4)))</f>
        <v>n.d.</v>
      </c>
      <c r="W15" s="78" t="str">
        <f t="array" aca="1" ref="W15" ca="1">IF(ROW()-ROW($L$2:$L$18)+1&gt;ROWS($K$2:$K$18)-COUNTBLANK($K$2:$K$18),"",INDIRECT(ADDRESS(SMALL((IF($K$2:$K$18&lt;&gt;"",ROW($K$2:$K$18),ROW()+ROWS($K$2:$K$18))),ROW()-ROW($L$2:$L$18)+1),COLUMN($K$2:$K$18),4)))</f>
        <v>Unvollständig</v>
      </c>
      <c r="X15" s="79" t="str">
        <f t="array" aca="1" ref="X15" ca="1">IF(ROW()-ROW($M$2:$M$18)+1&gt;ROWS($L$2:$L$18)-COUNTBLANK($L$2:$L$18),"",INDIRECT(ADDRESS(SMALL((IF($L$2:$L$18&lt;&gt;"",ROW($L$2:$L$18),ROW()+ROWS($L$2:$L$18))),ROW()-ROW($M$2:$M$18)+1),COLUMN($L$2:$L$18),4)))</f>
        <v>-----</v>
      </c>
      <c r="Y15" s="79" t="str">
        <f t="array" aca="1" ref="Y15" ca="1">IF(ROW()-ROW($N$2:$N$18)+1&gt;ROWS($M$2:$M$18)-COUNTBLANK($M$2:$M$18),"",INDIRECT(ADDRESS(SMALL((IF($M$2:$M$18&lt;&gt;"",ROW($M$2:$M$18),ROW()+ROWS($M$2:$M$18))),ROW()-ROW($N$2:$N$18)+1),COLUMN($M$2:$M$18),4)))</f>
        <v>-----</v>
      </c>
    </row>
    <row r="16" spans="1:25" ht="54.95" customHeight="1" x14ac:dyDescent="0.25">
      <c r="A16" s="76" t="str">
        <f>IF('Kennzahlenbogen_(KB)'!R50=0,"",'Kennzahlenbogen_(KB)'!R50)</f>
        <v>Unvollständig</v>
      </c>
      <c r="B16" s="77"/>
      <c r="C16" s="200" t="str">
        <f>IF($A16="I.O.","",CONCATENATE('Kennzahlenbogen_(KB)'!B50,'Kennzahlenbogen_(KB)'!C50))</f>
        <v>14</v>
      </c>
      <c r="D16" s="79" t="str">
        <f>IF($A16="I.O.","",'Kennzahlenbogen_(KB)'!E50)</f>
        <v>Zahnärztliche Untersuchung vor Bisphosphonaten/ Denosumab bei Pat. mit Hämatologischer Neoplasie</v>
      </c>
      <c r="E16" s="80" t="str">
        <f>IF(AND('Kennzahlenbogen_(KB)'!L50="",$A16&lt;&gt;"I.O."),"-----",IF($A16="I.O.","",'Kennzahlenbogen_(KB)'!L50))</f>
        <v>-----</v>
      </c>
      <c r="F16" s="81" t="str">
        <f>IF($A16="I.O.","",'Kennzahlenbogen_(KB)'!M50)</f>
        <v>Derzeit keine Vorgaben</v>
      </c>
      <c r="G16" s="80" t="str">
        <f>IF(AND('Kennzahlenbogen_(KB)'!O50="",$A16&lt;&gt;"I.O."),"-----",IF($A16="I.O.","",'Kennzahlenbogen_(KB)'!O50))</f>
        <v>-----</v>
      </c>
      <c r="H16" s="82" t="str">
        <f>IF($A16="I.O.","",IF('Kennzahlenbogen_(KB)'!Q50="","-----",'Kennzahlenbogen_(KB)'!Q50))</f>
        <v>-----</v>
      </c>
      <c r="I16" s="82" t="str">
        <f>IF($A16="I.O.","",IF('Kennzahlenbogen_(KB)'!Q51="","-----",'Kennzahlenbogen_(KB)'!Q51))</f>
        <v>-----</v>
      </c>
      <c r="J16" s="83" t="str">
        <f>IF($A16="I.O.","",IF('Kennzahlenbogen_(KB)'!Q52="","-----",'Kennzahlenbogen_(KB)'!Q52))</f>
        <v>n.d.</v>
      </c>
      <c r="K16" s="84" t="str">
        <f>IF($A16="I.O.","",'Kennzahlenbogen_(KB)'!R50)</f>
        <v>Unvollständig</v>
      </c>
      <c r="L16" s="85" t="str">
        <f>IF(AND('Kennzahlenbogen_(KB)'!S50="",$A16&lt;&gt;"I.O."),"-----",IF($A16="I.O.","",'Kennzahlenbogen_(KB)'!S50))</f>
        <v>-----</v>
      </c>
      <c r="M16" s="85" t="str">
        <f>IF(AND('Kennzahlenbogen_(KB)'!T50="",$A16&lt;&gt;"I.O."),"-----",IF($A16="I.O.","",'Kennzahlenbogen_(KB)'!T50))</f>
        <v>-----</v>
      </c>
      <c r="O16" s="50" t="str">
        <f t="array" aca="1" ref="O16" ca="1">IF(ROW()-ROW($D$2:$D$18)+1&gt;ROWS($C$2:$C$18)-COUNTBLANK($C$2:$C$18),"",INDIRECT(ADDRESS(SMALL((IF($C$2:$C$18&lt;&gt;"",ROW($C$2:$C$18),ROW()+ROWS($C$2:$C$18))),ROW()-ROW($D$2:$D$18)+1),COLUMN($C$2:$C$18),4)))</f>
        <v>14</v>
      </c>
      <c r="P16" s="79" t="str">
        <f t="array" aca="1" ref="P16" ca="1">IF(ROW()-ROW($E$2:$E$18)+1&gt;ROWS($D$2:$D$18)-COUNTBLANK($D$2:$D$18),"",INDIRECT(ADDRESS(SMALL((IF($D$2:$D$18&gt;"",ROW($D$2:$D$18),ROW()+ROWS($D$2:$D$18))),ROW()-ROW($E$2:$E$18)+1),COLUMN($D$2:$D$18),4)))</f>
        <v>Zahnärztliche Untersuchung vor Bisphosphonaten/ Denosumab bei Pat. mit Hämatologischer Neoplasie</v>
      </c>
      <c r="Q16" s="86" t="str">
        <f t="array" aca="1" ref="Q16" ca="1">IF(ROW()-ROW($F$2:$F$18)+1&gt;ROWS($E$2:$E$18)-COUNTBLANK($E$2:$E$18),"",INDIRECT(ADDRESS(SMALL((IF($E$2:$E$18&gt;"",ROW($E$2:$E$18),ROW()+ROWS($E$2:$E$18))),ROW()-ROW($F$2:$F$18)+1),COLUMN($E$2:$E$18),4)))</f>
        <v>-----</v>
      </c>
      <c r="R16" s="86" t="str">
        <f t="array" aca="1" ref="R16" ca="1">IF(ROW()-ROW($G$2:$G$18)+1&gt;ROWS($F$2:$F$18)-COUNTBLANK($F$2:$F$18),"",INDIRECT(ADDRESS(SMALL((IF($F$2:$F$18&gt;"",ROW($F$2:$F$18),ROW()+ROWS($F$2:$F$18))),ROW()-ROW($G$2:$G$18)+1),COLUMN($F$2:$F$18),4)))</f>
        <v>Derzeit keine Vorgaben</v>
      </c>
      <c r="S16" s="86" t="str">
        <f t="array" aca="1" ref="S16" ca="1">IF(ROW()-ROW($H$2:$H$18)+1&gt;ROWS($G$2:$G$18)-COUNTBLANK($G$2:$G$18),"",INDIRECT(ADDRESS(SMALL((IF($G$2:$G$18&lt;&gt;"",ROW($G$2:$G$18),ROW()+ROWS($G$2:$G$18))),ROW()-ROW($H$2:$H$18)+1),COLUMN($G$2:$G$18),4)))</f>
        <v>-----</v>
      </c>
      <c r="T16" s="87" t="str">
        <f t="array" aca="1" ref="T16" ca="1">IF(ROW()-ROW($I$2:$I$18)+1&gt;ROWS($H$2:$H$18)-COUNTBLANK($H$2:$H$18),"",INDIRECT(ADDRESS(SMALL((IF($H$2:$H$18&lt;&gt;"",ROW($H$2:$H$18),ROW()+ROWS($H$2:$H$18))),ROW()-ROW($I$2:$I$18)+1),COLUMN($H$2:$H$18),4)))</f>
        <v>-----</v>
      </c>
      <c r="U16" s="87" t="str">
        <f t="array" aca="1" ref="U16" ca="1">IF(ROW()-ROW($J$2:$J$18)+1&gt;ROWS($I$2:$I$18)-COUNTBLANK($I$2:$I$18),"",INDIRECT(ADDRESS(SMALL((IF($I$2:$I$18&lt;&gt;"",ROW($I$2:$I$18),ROW()+ROWS($I$2:$I$18))),ROW()-ROW($J$2:$J$18)+1),COLUMN($I$2:$I$18),4)))</f>
        <v>-----</v>
      </c>
      <c r="V16" s="83" t="str">
        <f t="array" aca="1" ref="V16" ca="1">IF(ROW()-ROW($K$2:$K$18)+1&gt;ROWS($J$2:$J$18)-COUNTBLANK($J$2:$J$18),"",INDIRECT(ADDRESS(SMALL((IF($J$2:$J$18&lt;&gt;"",ROW($J$2:$J$18),ROW()+ROWS($J$2:$J$18))),ROW()-ROW($K$2:$K$18)+1),COLUMN($J$2:$J$18),4)))</f>
        <v>n.d.</v>
      </c>
      <c r="W16" s="78" t="str">
        <f t="array" aca="1" ref="W16" ca="1">IF(ROW()-ROW($L$2:$L$18)+1&gt;ROWS($K$2:$K$18)-COUNTBLANK($K$2:$K$18),"",INDIRECT(ADDRESS(SMALL((IF($K$2:$K$18&lt;&gt;"",ROW($K$2:$K$18),ROW()+ROWS($K$2:$K$18))),ROW()-ROW($L$2:$L$18)+1),COLUMN($K$2:$K$18),4)))</f>
        <v>Unvollständig</v>
      </c>
      <c r="X16" s="79" t="str">
        <f t="array" aca="1" ref="X16" ca="1">IF(ROW()-ROW($M$2:$M$18)+1&gt;ROWS($L$2:$L$18)-COUNTBLANK($L$2:$L$18),"",INDIRECT(ADDRESS(SMALL((IF($L$2:$L$18&lt;&gt;"",ROW($L$2:$L$18),ROW()+ROWS($L$2:$L$18))),ROW()-ROW($M$2:$M$18)+1),COLUMN($L$2:$L$18),4)))</f>
        <v>-----</v>
      </c>
      <c r="Y16" s="79" t="str">
        <f t="array" aca="1" ref="Y16" ca="1">IF(ROW()-ROW($N$2:$N$18)+1&gt;ROWS($M$2:$M$18)-COUNTBLANK($M$2:$M$18),"",INDIRECT(ADDRESS(SMALL((IF($M$2:$M$18&lt;&gt;"",ROW($M$2:$M$18),ROW()+ROWS($M$2:$M$18))),ROW()-ROW($N$2:$N$18)+1),COLUMN($M$2:$M$18),4)))</f>
        <v>-----</v>
      </c>
    </row>
    <row r="17" spans="1:25" ht="54.95" customHeight="1" x14ac:dyDescent="0.25">
      <c r="A17" s="76" t="str">
        <f>IF('Kennzahlenbogen_(KB)'!R53=0,"",'Kennzahlenbogen_(KB)'!R53)</f>
        <v>Unvollständig</v>
      </c>
      <c r="C17" s="200" t="str">
        <f>IF($A17="I.O.","",CONCATENATE('Kennzahlenbogen_(KB)'!B53,'Kennzahlenbogen_(KB)'!C53))</f>
        <v xml:space="preserve">15
</v>
      </c>
      <c r="D17" s="79" t="str">
        <f>IF($A17="I.O.","",'Kennzahlenbogen_(KB)'!E53)</f>
        <v>R-CHOP bei Erstdiagnose 
≤ 80 Jahre und kurativer Therapieintention</v>
      </c>
      <c r="E17" s="80" t="str">
        <f>IF(AND('Kennzahlenbogen_(KB)'!L53="",$A17&lt;&gt;"I.O."),"-----",IF($A17="I.O.","",'Kennzahlenbogen_(KB)'!L53))</f>
        <v>-----</v>
      </c>
      <c r="F17" s="81" t="str">
        <f>IF($A17="I.O.","",'Kennzahlenbogen_(KB)'!M53)</f>
        <v>Derzeit keine Vorgaben</v>
      </c>
      <c r="G17" s="80" t="str">
        <f>IF(AND('Kennzahlenbogen_(KB)'!O53="",$A17&lt;&gt;"I.O."),"-----",IF($A17="I.O.","",'Kennzahlenbogen_(KB)'!O53))</f>
        <v>-----</v>
      </c>
      <c r="H17" s="82" t="str">
        <f>IF($A17="I.O.","",IF('Kennzahlenbogen_(KB)'!Q53="","-----",'Kennzahlenbogen_(KB)'!Q53))</f>
        <v>-----</v>
      </c>
      <c r="I17" s="82" t="str">
        <f>IF($A17="I.O.","",IF('Kennzahlenbogen_(KB)'!Q54="","-----",'Kennzahlenbogen_(KB)'!Q54))</f>
        <v>-----</v>
      </c>
      <c r="J17" s="83" t="str">
        <f>IF($A17="I.O.","",IF('Kennzahlenbogen_(KB)'!Q55="","-----",'Kennzahlenbogen_(KB)'!Q55))</f>
        <v>n.d.</v>
      </c>
      <c r="K17" s="84" t="str">
        <f>IF($A17="I.O.","",'Kennzahlenbogen_(KB)'!R53)</f>
        <v>Unvollständig</v>
      </c>
      <c r="L17" s="85" t="str">
        <f>IF(AND('Kennzahlenbogen_(KB)'!S53="",$A17&lt;&gt;"I.O."),"-----",IF($A17="I.O.","",'Kennzahlenbogen_(KB)'!S53))</f>
        <v>-----</v>
      </c>
      <c r="M17" s="85" t="str">
        <f>IF(AND('Kennzahlenbogen_(KB)'!T53="",$A17&lt;&gt;"I.O."),"-----",IF($A17="I.O.","",'Kennzahlenbogen_(KB)'!T53))</f>
        <v>-----</v>
      </c>
      <c r="O17" s="50" t="str">
        <f t="array" aca="1" ref="O17" ca="1">IF(ROW()-ROW($D$2:$D$18)+1&gt;ROWS($C$2:$C$18)-COUNTBLANK($C$2:$C$18),"",INDIRECT(ADDRESS(SMALL((IF($C$2:$C$18&lt;&gt;"",ROW($C$2:$C$18),ROW()+ROWS($C$2:$C$18))),ROW()-ROW($D$2:$D$18)+1),COLUMN($C$2:$C$18),4)))</f>
        <v xml:space="preserve">15
</v>
      </c>
      <c r="P17" s="79" t="str">
        <f t="array" aca="1" ref="P17" ca="1">IF(ROW()-ROW($E$2:$E$18)+1&gt;ROWS($D$2:$D$18)-COUNTBLANK($D$2:$D$18),"",INDIRECT(ADDRESS(SMALL((IF($D$2:$D$18&gt;"",ROW($D$2:$D$18),ROW()+ROWS($D$2:$D$18))),ROW()-ROW($E$2:$E$18)+1),COLUMN($D$2:$D$18),4)))</f>
        <v>R-CHOP bei Erstdiagnose 
≤ 80 Jahre und kurativer Therapieintention</v>
      </c>
      <c r="Q17" s="86" t="str">
        <f t="array" aca="1" ref="Q17" ca="1">IF(ROW()-ROW($F$2:$F$18)+1&gt;ROWS($E$2:$E$18)-COUNTBLANK($E$2:$E$18),"",INDIRECT(ADDRESS(SMALL((IF($E$2:$E$18&gt;"",ROW($E$2:$E$18),ROW()+ROWS($E$2:$E$18))),ROW()-ROW($F$2:$F$18)+1),COLUMN($E$2:$E$18),4)))</f>
        <v>-----</v>
      </c>
      <c r="R17" s="86" t="str">
        <f t="array" aca="1" ref="R17" ca="1">IF(ROW()-ROW($G$2:$G$18)+1&gt;ROWS($F$2:$F$18)-COUNTBLANK($F$2:$F$18),"",INDIRECT(ADDRESS(SMALL((IF($F$2:$F$18&gt;"",ROW($F$2:$F$18),ROW()+ROWS($F$2:$F$18))),ROW()-ROW($G$2:$G$18)+1),COLUMN($F$2:$F$18),4)))</f>
        <v>Derzeit keine Vorgaben</v>
      </c>
      <c r="S17" s="86" t="str">
        <f t="array" aca="1" ref="S17" ca="1">IF(ROW()-ROW($H$2:$H$18)+1&gt;ROWS($G$2:$G$18)-COUNTBLANK($G$2:$G$18),"",INDIRECT(ADDRESS(SMALL((IF($G$2:$G$18&lt;&gt;"",ROW($G$2:$G$18),ROW()+ROWS($G$2:$G$18))),ROW()-ROW($H$2:$H$18)+1),COLUMN($G$2:$G$18),4)))</f>
        <v>-----</v>
      </c>
      <c r="T17" s="87" t="str">
        <f t="array" aca="1" ref="T17" ca="1">IF(ROW()-ROW($I$2:$I$18)+1&gt;ROWS($H$2:$H$18)-COUNTBLANK($H$2:$H$18),"",INDIRECT(ADDRESS(SMALL((IF($H$2:$H$18&lt;&gt;"",ROW($H$2:$H$18),ROW()+ROWS($H$2:$H$18))),ROW()-ROW($I$2:$I$18)+1),COLUMN($H$2:$H$18),4)))</f>
        <v>-----</v>
      </c>
      <c r="U17" s="87" t="str">
        <f t="array" aca="1" ref="U17" ca="1">IF(ROW()-ROW($J$2:$J$18)+1&gt;ROWS($I$2:$I$18)-COUNTBLANK($I$2:$I$18),"",INDIRECT(ADDRESS(SMALL((IF($I$2:$I$18&lt;&gt;"",ROW($I$2:$I$18),ROW()+ROWS($I$2:$I$18))),ROW()-ROW($J$2:$J$18)+1),COLUMN($I$2:$I$18),4)))</f>
        <v>-----</v>
      </c>
      <c r="V17" s="83" t="str">
        <f t="array" aca="1" ref="V17" ca="1">IF(ROW()-ROW($K$2:$K$18)+1&gt;ROWS($J$2:$J$18)-COUNTBLANK($J$2:$J$18),"",INDIRECT(ADDRESS(SMALL((IF($J$2:$J$18&lt;&gt;"",ROW($J$2:$J$18),ROW()+ROWS($J$2:$J$18))),ROW()-ROW($K$2:$K$18)+1),COLUMN($J$2:$J$18),4)))</f>
        <v>n.d.</v>
      </c>
      <c r="W17" s="78" t="str">
        <f t="array" aca="1" ref="W17" ca="1">IF(ROW()-ROW($L$2:$L$18)+1&gt;ROWS($K$2:$K$18)-COUNTBLANK($K$2:$K$18),"",INDIRECT(ADDRESS(SMALL((IF($K$2:$K$18&lt;&gt;"",ROW($K$2:$K$18),ROW()+ROWS($K$2:$K$18))),ROW()-ROW($L$2:$L$18)+1),COLUMN($K$2:$K$18),4)))</f>
        <v>Unvollständig</v>
      </c>
      <c r="X17" s="79" t="str">
        <f t="array" aca="1" ref="X17" ca="1">IF(ROW()-ROW($M$2:$M$18)+1&gt;ROWS($L$2:$L$18)-COUNTBLANK($L$2:$L$18),"",INDIRECT(ADDRESS(SMALL((IF($L$2:$L$18&lt;&gt;"",ROW($L$2:$L$18),ROW()+ROWS($L$2:$L$18))),ROW()-ROW($M$2:$M$18)+1),COLUMN($L$2:$L$18),4)))</f>
        <v>-----</v>
      </c>
      <c r="Y17" s="79" t="str">
        <f t="array" aca="1" ref="Y17" ca="1">IF(ROW()-ROW($N$2:$N$18)+1&gt;ROWS($M$2:$M$18)-COUNTBLANK($M$2:$M$18),"",INDIRECT(ADDRESS(SMALL((IF($M$2:$M$18&lt;&gt;"",ROW($M$2:$M$18),ROW()+ROWS($M$2:$M$18))),ROW()-ROW($N$2:$N$18)+1),COLUMN($M$2:$M$18),4)))</f>
        <v>-----</v>
      </c>
    </row>
    <row r="18" spans="1:25" ht="54.95" customHeight="1" x14ac:dyDescent="0.25">
      <c r="A18" s="76" t="str">
        <f>IF('Kennzahlenbogen_(KB)'!R56=0,"",'Kennzahlenbogen_(KB)'!R56)</f>
        <v>Unvollständig</v>
      </c>
      <c r="C18" s="200" t="str">
        <f>IF($A18="I.O.","",CONCATENATE('Kennzahlenbogen_(KB)'!B56,'Kennzahlenbogen_(KB)'!C56))</f>
        <v xml:space="preserve">16
</v>
      </c>
      <c r="D18" s="79" t="str">
        <f>IF($A18="I.O.","",'Kennzahlenbogen_(KB)'!E56)</f>
        <v>Bestrahlung bei PET-positivem Restbefall nach Erstlinien-Immunchemotherapie</v>
      </c>
      <c r="E18" s="80" t="str">
        <f>IF(AND('Kennzahlenbogen_(KB)'!L56="",$A18&lt;&gt;"I.O."),"-----",IF($A18="I.O.","",'Kennzahlenbogen_(KB)'!L56))</f>
        <v>-----</v>
      </c>
      <c r="F18" s="81" t="str">
        <f>IF($A18="I.O.","",'Kennzahlenbogen_(KB)'!M56)</f>
        <v>Derzeit keine Vorgaben</v>
      </c>
      <c r="G18" s="80" t="str">
        <f>IF(AND('Kennzahlenbogen_(KB)'!O56="",$A18&lt;&gt;"I.O."),"-----",IF($A18="I.O.","",'Kennzahlenbogen_(KB)'!O56))</f>
        <v>-----</v>
      </c>
      <c r="H18" s="82" t="str">
        <f>IF($A18="I.O.","",IF('Kennzahlenbogen_(KB)'!Q56="","-----",'Kennzahlenbogen_(KB)'!Q56))</f>
        <v>-----</v>
      </c>
      <c r="I18" s="82" t="str">
        <f>IF($A18="I.O.","",IF('Kennzahlenbogen_(KB)'!Q57="","-----",'Kennzahlenbogen_(KB)'!Q57))</f>
        <v>-----</v>
      </c>
      <c r="J18" s="83" t="str">
        <f>IF($A18="I.O.","",IF('Kennzahlenbogen_(KB)'!Q58="","-----",'Kennzahlenbogen_(KB)'!Q58))</f>
        <v>n.d.</v>
      </c>
      <c r="K18" s="84" t="str">
        <f>IF($A18="I.O.","",'Kennzahlenbogen_(KB)'!R56)</f>
        <v>Unvollständig</v>
      </c>
      <c r="L18" s="85" t="str">
        <f>IF(AND('Kennzahlenbogen_(KB)'!S56="",$A18&lt;&gt;"I.O."),"-----",IF($A18="I.O.","",'Kennzahlenbogen_(KB)'!S56))</f>
        <v>-----</v>
      </c>
      <c r="M18" s="85" t="str">
        <f>IF(AND('Kennzahlenbogen_(KB)'!T56="",$A18&lt;&gt;"I.O."),"-----",IF($A18="I.O.","",'Kennzahlenbogen_(KB)'!T56))</f>
        <v>-----</v>
      </c>
      <c r="O18" s="50" t="str">
        <f t="array" aca="1" ref="O18" ca="1">IF(ROW()-ROW($D$2:$D$18)+1&gt;ROWS($C$2:$C$18)-COUNTBLANK($C$2:$C$18),"",INDIRECT(ADDRESS(SMALL((IF($C$2:$C$18&lt;&gt;"",ROW($C$2:$C$18),ROW()+ROWS($C$2:$C$18))),ROW()-ROW($D$2:$D$18)+1),COLUMN($C$2:$C$18),4)))</f>
        <v xml:space="preserve">16
</v>
      </c>
      <c r="P18" s="79" t="str">
        <f t="array" aca="1" ref="P18" ca="1">IF(ROW()-ROW($E$2:$E$18)+1&gt;ROWS($D$2:$D$18)-COUNTBLANK($D$2:$D$18),"",INDIRECT(ADDRESS(SMALL((IF($D$2:$D$18&gt;"",ROW($D$2:$D$18),ROW()+ROWS($D$2:$D$18))),ROW()-ROW($E$2:$E$18)+1),COLUMN($D$2:$D$18),4)))</f>
        <v>Bestrahlung bei PET-positivem Restbefall nach Erstlinien-Immunchemotherapie</v>
      </c>
      <c r="Q18" s="86" t="str">
        <f t="array" aca="1" ref="Q18" ca="1">IF(ROW()-ROW($F$2:$F$18)+1&gt;ROWS($E$2:$E$18)-COUNTBLANK($E$2:$E$18),"",INDIRECT(ADDRESS(SMALL((IF($E$2:$E$18&gt;"",ROW($E$2:$E$18),ROW()+ROWS($E$2:$E$18))),ROW()-ROW($F$2:$F$18)+1),COLUMN($E$2:$E$18),4)))</f>
        <v>-----</v>
      </c>
      <c r="R18" s="86" t="str">
        <f t="array" aca="1" ref="R18" ca="1">IF(ROW()-ROW($G$2:$G$18)+1&gt;ROWS($F$2:$F$18)-COUNTBLANK($F$2:$F$18),"",INDIRECT(ADDRESS(SMALL((IF($F$2:$F$18&gt;"",ROW($F$2:$F$18),ROW()+ROWS($F$2:$F$18))),ROW()-ROW($G$2:$G$18)+1),COLUMN($F$2:$F$18),4)))</f>
        <v>Derzeit keine Vorgaben</v>
      </c>
      <c r="S18" s="86" t="str">
        <f t="array" aca="1" ref="S18" ca="1">IF(ROW()-ROW($H$2:$H$18)+1&gt;ROWS($G$2:$G$18)-COUNTBLANK($G$2:$G$18),"",INDIRECT(ADDRESS(SMALL((IF($G$2:$G$18&lt;&gt;"",ROW($G$2:$G$18),ROW()+ROWS($G$2:$G$18))),ROW()-ROW($H$2:$H$18)+1),COLUMN($G$2:$G$18),4)))</f>
        <v>-----</v>
      </c>
      <c r="T18" s="87" t="str">
        <f t="array" aca="1" ref="T18" ca="1">IF(ROW()-ROW($I$2:$I$18)+1&gt;ROWS($H$2:$H$18)-COUNTBLANK($H$2:$H$18),"",INDIRECT(ADDRESS(SMALL((IF($H$2:$H$18&lt;&gt;"",ROW($H$2:$H$18),ROW()+ROWS($H$2:$H$18))),ROW()-ROW($I$2:$I$18)+1),COLUMN($H$2:$H$18),4)))</f>
        <v>-----</v>
      </c>
      <c r="U18" s="87" t="str">
        <f t="array" aca="1" ref="U18" ca="1">IF(ROW()-ROW($J$2:$J$18)+1&gt;ROWS($I$2:$I$18)-COUNTBLANK($I$2:$I$18),"",INDIRECT(ADDRESS(SMALL((IF($I$2:$I$18&lt;&gt;"",ROW($I$2:$I$18),ROW()+ROWS($I$2:$I$18))),ROW()-ROW($J$2:$J$18)+1),COLUMN($I$2:$I$18),4)))</f>
        <v>-----</v>
      </c>
      <c r="V18" s="83" t="str">
        <f t="array" aca="1" ref="V18" ca="1">IF(ROW()-ROW($K$2:$K$18)+1&gt;ROWS($J$2:$J$18)-COUNTBLANK($J$2:$J$18),"",INDIRECT(ADDRESS(SMALL((IF($J$2:$J$18&lt;&gt;"",ROW($J$2:$J$18),ROW()+ROWS($J$2:$J$18))),ROW()-ROW($K$2:$K$18)+1),COLUMN($J$2:$J$18),4)))</f>
        <v>n.d.</v>
      </c>
      <c r="W18" s="78" t="str">
        <f t="array" aca="1" ref="W18" ca="1">IF(ROW()-ROW($L$2:$L$18)+1&gt;ROWS($K$2:$K$18)-COUNTBLANK($K$2:$K$18),"",INDIRECT(ADDRESS(SMALL((IF($K$2:$K$18&lt;&gt;"",ROW($K$2:$K$18),ROW()+ROWS($K$2:$K$18))),ROW()-ROW($L$2:$L$18)+1),COLUMN($K$2:$K$18),4)))</f>
        <v>Unvollständig</v>
      </c>
      <c r="X18" s="79" t="str">
        <f t="array" aca="1" ref="X18" ca="1">IF(ROW()-ROW($M$2:$M$18)+1&gt;ROWS($L$2:$L$18)-COUNTBLANK($L$2:$L$18),"",INDIRECT(ADDRESS(SMALL((IF($L$2:$L$18&lt;&gt;"",ROW($L$2:$L$18),ROW()+ROWS($L$2:$L$18))),ROW()-ROW($M$2:$M$18)+1),COLUMN($L$2:$L$18),4)))</f>
        <v>-----</v>
      </c>
      <c r="Y18" s="79" t="str">
        <f t="array" aca="1" ref="Y18" ca="1">IF(ROW()-ROW($N$2:$N$18)+1&gt;ROWS($M$2:$M$18)-COUNTBLANK($M$2:$M$18),"",INDIRECT(ADDRESS(SMALL((IF($M$2:$M$18&lt;&gt;"",ROW($M$2:$M$18),ROW()+ROWS($M$2:$M$18))),ROW()-ROW($N$2:$N$18)+1),COLUMN($M$2:$M$18),4)))</f>
        <v>-----</v>
      </c>
    </row>
  </sheetData>
  <sheetProtection selectLockedCells="1"/>
  <conditionalFormatting sqref="K2:K18">
    <cfRule type="cellIs" dxfId="4" priority="1" stopIfTrue="1" operator="equal">
      <formula>"Sollvorgabe nicht erfüllt"</formula>
    </cfRule>
    <cfRule type="cellIs" dxfId="3" priority="2" stopIfTrue="1" operator="equal">
      <formula>"I.O. (Plausibilität unklar)"</formula>
    </cfRule>
    <cfRule type="cellIs" dxfId="2" priority="3" operator="equal">
      <formula>"Ausnahme (Plausibilität unklar)"</formula>
    </cfRule>
    <cfRule type="expression" dxfId="1" priority="4" stopIfTrue="1">
      <formula>OR(K2="Unvollständig",K2="Inkorrekt")</formula>
    </cfRule>
    <cfRule type="cellIs" dxfId="0" priority="5" stopIfTrue="1" operator="equal">
      <formula>"I.O."</formula>
    </cfRule>
  </conditionalFormatting>
  <dataValidations count="1">
    <dataValidation allowBlank="1" showInputMessage="1" showErrorMessage="1" promptTitle="Hinweis" prompt="Übertrag erfolgt _x000a_automatisch aus _x000a_Kennzahlenbogen" sqref="L1:M18" xr:uid="{00000000-0002-0000-0800-000000000000}"/>
  </dataValidations>
  <pageMargins left="7.8740157480315001E-2" right="3.9370078740157501E-2" top="0.27559055118110198" bottom="0.27559055118110198" header="0.118110236220472" footer="0.118110236220472"/>
  <pageSetup orientation="landscape" r:id="rId1"/>
  <headerFooter>
    <oddFooter>&amp;L&amp;"Arial,Standard"&amp;7&amp;F&amp;C&amp;"Arial,Standard"&amp;7 © DKG  Alle Rechte vorbehalten&amp;R&amp;"Arial,Standard"&amp;7&amp;P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dimension ref="A1:IF462"/>
  <sheetViews>
    <sheetView topLeftCell="A40" zoomScaleNormal="100" workbookViewId="0">
      <selection activeCell="F66" sqref="F66"/>
    </sheetView>
  </sheetViews>
  <sheetFormatPr defaultColWidth="11.42578125" defaultRowHeight="11.25" x14ac:dyDescent="0.25"/>
  <cols>
    <col min="1" max="1" width="36.7109375" style="74" customWidth="1"/>
    <col min="2" max="2" width="52.140625" style="74" customWidth="1"/>
    <col min="3" max="3" width="29.28515625" style="74" customWidth="1"/>
    <col min="4" max="4" width="27.85546875" style="74" customWidth="1"/>
    <col min="5" max="5" width="29" style="74" customWidth="1"/>
    <col min="6" max="6" width="27.140625" style="74" customWidth="1"/>
    <col min="7" max="7" width="32.7109375" style="74" customWidth="1"/>
    <col min="8" max="8" width="33.85546875" style="74" customWidth="1"/>
    <col min="9" max="9" width="34.85546875" style="74" customWidth="1"/>
    <col min="10" max="12" width="32.7109375" style="74" customWidth="1"/>
    <col min="13" max="14" width="33.85546875" style="74" customWidth="1"/>
    <col min="15" max="15" width="37.28515625" style="74" customWidth="1"/>
    <col min="16" max="16" width="33.85546875" style="74" customWidth="1"/>
    <col min="17" max="17" width="9.7109375" style="74" customWidth="1"/>
    <col min="18" max="18" width="23" style="74" customWidth="1"/>
    <col min="19" max="19" width="19.140625" style="74" customWidth="1"/>
    <col min="20" max="20" width="9.140625" style="74" customWidth="1"/>
    <col min="21" max="21" width="37.7109375" style="74" customWidth="1"/>
    <col min="22" max="22" width="34.5703125" style="74" customWidth="1"/>
    <col min="23" max="23" width="9.140625" style="74" customWidth="1"/>
    <col min="24" max="24" width="49.140625" style="74" customWidth="1"/>
    <col min="25" max="32" width="9.140625" style="74" customWidth="1"/>
    <col min="33" max="33" width="13.5703125" style="74" customWidth="1"/>
    <col min="34" max="93" width="9.140625" style="74" customWidth="1"/>
    <col min="94" max="94" width="19" style="74" customWidth="1"/>
    <col min="95" max="256" width="9.140625" style="74" customWidth="1"/>
    <col min="257" max="16384" width="11.42578125" style="74"/>
  </cols>
  <sheetData>
    <row r="1" spans="1:240" ht="15" customHeight="1" thickBot="1" x14ac:dyDescent="0.3">
      <c r="A1" s="281" t="s">
        <v>96</v>
      </c>
      <c r="B1" s="234" t="s">
        <v>97</v>
      </c>
      <c r="C1" s="99"/>
      <c r="D1" s="73"/>
      <c r="G1" s="92"/>
      <c r="H1" s="93"/>
      <c r="J1" s="94"/>
      <c r="K1" s="94"/>
      <c r="M1" s="94"/>
      <c r="N1" s="94"/>
      <c r="P1" s="94"/>
      <c r="Q1" s="94"/>
      <c r="S1" s="94"/>
      <c r="T1" s="94"/>
      <c r="V1" s="94"/>
      <c r="W1" s="94"/>
      <c r="Y1" s="94"/>
      <c r="Z1" s="94"/>
      <c r="AB1" s="94"/>
      <c r="AC1" s="94"/>
      <c r="AE1" s="94"/>
      <c r="AF1" s="94"/>
      <c r="AG1" s="94"/>
      <c r="AI1" s="94"/>
      <c r="AJ1" s="94"/>
      <c r="AL1" s="94"/>
      <c r="AM1" s="94"/>
      <c r="AO1" s="94"/>
      <c r="AP1" s="94"/>
      <c r="AR1" s="94"/>
      <c r="AS1" s="94"/>
      <c r="AU1" s="94"/>
      <c r="AV1" s="94"/>
      <c r="AX1" s="94"/>
      <c r="AY1" s="94"/>
      <c r="BA1" s="94"/>
      <c r="BB1" s="94"/>
      <c r="BD1" s="94"/>
      <c r="BE1" s="94"/>
      <c r="BG1" s="94"/>
      <c r="BH1" s="94"/>
      <c r="BJ1" s="94"/>
      <c r="BK1" s="94"/>
      <c r="BM1" s="94"/>
      <c r="BN1" s="94"/>
      <c r="BP1" s="94"/>
      <c r="BQ1" s="94"/>
      <c r="BS1" s="94"/>
      <c r="BT1" s="94"/>
      <c r="BV1" s="94"/>
      <c r="BW1" s="94"/>
      <c r="BY1" s="94"/>
      <c r="BZ1" s="94"/>
      <c r="CB1" s="94"/>
      <c r="CC1" s="94"/>
      <c r="CE1" s="94"/>
      <c r="CF1" s="94"/>
      <c r="CH1" s="94"/>
      <c r="CI1" s="94"/>
      <c r="CK1" s="94"/>
      <c r="CL1" s="94"/>
      <c r="CN1" s="94"/>
      <c r="CO1" s="94"/>
      <c r="CQ1" s="94"/>
      <c r="CR1" s="94"/>
      <c r="CT1" s="94"/>
      <c r="CU1" s="94"/>
      <c r="CW1" s="94"/>
      <c r="CX1" s="94"/>
      <c r="CZ1" s="94"/>
      <c r="DA1" s="94"/>
      <c r="DC1" s="94"/>
      <c r="DD1" s="94"/>
      <c r="DF1" s="94"/>
      <c r="DG1" s="94"/>
      <c r="DI1" s="94"/>
      <c r="DJ1" s="94"/>
      <c r="DL1" s="94"/>
      <c r="DM1" s="94"/>
      <c r="DO1" s="94"/>
      <c r="DP1" s="94"/>
      <c r="DR1" s="94"/>
      <c r="DS1" s="94"/>
      <c r="DU1" s="94"/>
      <c r="DV1" s="94"/>
      <c r="DX1" s="94"/>
      <c r="DY1" s="94"/>
      <c r="EA1" s="94"/>
      <c r="EB1" s="95"/>
      <c r="ED1" s="94"/>
      <c r="EE1" s="94"/>
      <c r="EG1" s="94"/>
      <c r="EH1" s="94"/>
      <c r="EJ1" s="94"/>
      <c r="EK1" s="94"/>
      <c r="EM1" s="94"/>
      <c r="EN1" s="94"/>
      <c r="EP1" s="94"/>
      <c r="EQ1" s="94"/>
      <c r="ES1" s="94"/>
      <c r="ET1" s="94"/>
      <c r="EV1" s="94"/>
      <c r="EW1" s="94"/>
      <c r="EY1" s="94"/>
      <c r="EZ1" s="94"/>
      <c r="FB1" s="94"/>
      <c r="FC1" s="94"/>
      <c r="FE1" s="94"/>
      <c r="FF1" s="94"/>
      <c r="FH1" s="94"/>
      <c r="FI1" s="94"/>
      <c r="FK1" s="94"/>
      <c r="FL1" s="94"/>
      <c r="FN1" s="94"/>
      <c r="FO1" s="94"/>
      <c r="FQ1" s="94"/>
      <c r="FR1" s="94"/>
      <c r="FT1" s="94"/>
      <c r="FU1" s="94"/>
      <c r="FW1" s="94"/>
      <c r="FX1" s="94"/>
      <c r="FZ1" s="94"/>
      <c r="GA1" s="94"/>
      <c r="GC1" s="94"/>
      <c r="GD1" s="94"/>
      <c r="GF1" s="94"/>
      <c r="GG1" s="94"/>
      <c r="GI1" s="94"/>
      <c r="GJ1" s="94"/>
      <c r="GL1" s="94"/>
      <c r="GM1" s="94"/>
      <c r="GO1" s="94"/>
      <c r="GP1" s="94"/>
      <c r="GR1" s="94"/>
      <c r="GS1" s="94"/>
      <c r="GU1" s="94"/>
      <c r="GV1" s="94"/>
      <c r="GX1" s="94"/>
      <c r="GY1" s="94"/>
      <c r="HA1" s="94"/>
      <c r="HB1" s="94"/>
      <c r="HD1" s="94"/>
      <c r="HE1" s="94"/>
      <c r="HG1" s="94"/>
      <c r="HH1" s="94"/>
      <c r="HJ1" s="94"/>
      <c r="HK1" s="94"/>
      <c r="HM1" s="94"/>
      <c r="HN1" s="94"/>
      <c r="HP1" s="94"/>
      <c r="HQ1" s="94"/>
      <c r="HS1" s="94"/>
      <c r="HT1" s="94"/>
      <c r="HV1" s="94"/>
      <c r="HW1" s="94"/>
      <c r="HY1" s="94"/>
      <c r="HZ1" s="94"/>
      <c r="IB1" s="94"/>
      <c r="IC1" s="94"/>
      <c r="IE1" s="94"/>
      <c r="IF1" s="94"/>
    </row>
    <row r="2" spans="1:240" ht="12" x14ac:dyDescent="0.25">
      <c r="A2" s="96" t="s">
        <v>954</v>
      </c>
      <c r="B2" s="280" t="s">
        <v>98</v>
      </c>
      <c r="C2" s="99"/>
      <c r="D2" s="283"/>
      <c r="E2" s="75"/>
      <c r="G2" s="92"/>
      <c r="H2" s="93"/>
      <c r="J2" s="94"/>
      <c r="K2" s="94"/>
      <c r="M2" s="94"/>
      <c r="N2" s="94"/>
      <c r="P2" s="94"/>
      <c r="Q2" s="94"/>
      <c r="S2" s="94"/>
      <c r="T2" s="94"/>
      <c r="V2" s="94"/>
      <c r="W2" s="94"/>
      <c r="Y2" s="94"/>
      <c r="Z2" s="94"/>
      <c r="AB2" s="94"/>
      <c r="AC2" s="94"/>
      <c r="AE2" s="94"/>
      <c r="AF2" s="94"/>
      <c r="AG2" s="94"/>
      <c r="AI2" s="94"/>
      <c r="AJ2" s="94"/>
      <c r="AL2" s="94"/>
      <c r="AM2" s="94"/>
      <c r="AO2" s="94"/>
      <c r="AP2" s="94"/>
      <c r="AR2" s="94"/>
      <c r="AS2" s="94"/>
      <c r="AU2" s="94"/>
      <c r="AV2" s="94"/>
      <c r="AX2" s="94"/>
      <c r="AY2" s="94"/>
      <c r="BA2" s="94"/>
      <c r="BB2" s="94"/>
      <c r="BD2" s="94"/>
      <c r="BE2" s="94"/>
      <c r="BG2" s="94"/>
      <c r="BH2" s="94"/>
      <c r="BJ2" s="94"/>
      <c r="BK2" s="94"/>
      <c r="BM2" s="94"/>
      <c r="BN2" s="94"/>
      <c r="BP2" s="94"/>
      <c r="BQ2" s="94"/>
      <c r="BS2" s="94"/>
      <c r="BT2" s="94"/>
      <c r="BV2" s="94"/>
      <c r="BW2" s="94"/>
      <c r="BY2" s="94"/>
      <c r="BZ2" s="94"/>
      <c r="CB2" s="94"/>
      <c r="CC2" s="94"/>
      <c r="CE2" s="94"/>
      <c r="CF2" s="94"/>
      <c r="CH2" s="94"/>
      <c r="CI2" s="94"/>
      <c r="CK2" s="94"/>
      <c r="CL2" s="94"/>
      <c r="CN2" s="94"/>
      <c r="CO2" s="94"/>
      <c r="CQ2" s="94"/>
      <c r="CR2" s="94"/>
      <c r="CT2" s="94"/>
      <c r="CU2" s="94"/>
      <c r="CW2" s="94"/>
      <c r="CX2" s="94"/>
      <c r="CZ2" s="94"/>
      <c r="DA2" s="94"/>
      <c r="DC2" s="94"/>
      <c r="DD2" s="94"/>
      <c r="DF2" s="94"/>
      <c r="DG2" s="94"/>
      <c r="DI2" s="94"/>
      <c r="DJ2" s="94"/>
      <c r="DL2" s="94"/>
      <c r="DM2" s="94"/>
      <c r="DO2" s="94"/>
      <c r="DP2" s="94"/>
      <c r="DR2" s="94"/>
      <c r="DS2" s="94"/>
      <c r="DU2" s="94"/>
      <c r="DV2" s="94"/>
      <c r="DX2" s="94"/>
      <c r="DY2" s="94"/>
      <c r="EA2" s="94"/>
      <c r="EB2" s="95"/>
      <c r="ED2" s="94"/>
      <c r="EE2" s="94"/>
      <c r="EG2" s="94"/>
      <c r="EH2" s="94"/>
      <c r="EJ2" s="94"/>
      <c r="EK2" s="94"/>
      <c r="EM2" s="94"/>
      <c r="EN2" s="94"/>
      <c r="EP2" s="94"/>
      <c r="EQ2" s="94"/>
      <c r="ES2" s="94"/>
      <c r="ET2" s="94"/>
      <c r="EV2" s="94"/>
      <c r="EW2" s="94"/>
      <c r="EY2" s="94"/>
      <c r="EZ2" s="94"/>
      <c r="FB2" s="94"/>
      <c r="FC2" s="94"/>
      <c r="FE2" s="94"/>
      <c r="FF2" s="94"/>
      <c r="FH2" s="94"/>
      <c r="FI2" s="94"/>
      <c r="FK2" s="94"/>
      <c r="FL2" s="94"/>
      <c r="FN2" s="94"/>
      <c r="FO2" s="94"/>
      <c r="FQ2" s="94"/>
      <c r="FR2" s="94"/>
      <c r="FT2" s="94"/>
      <c r="FU2" s="94"/>
      <c r="FW2" s="94"/>
      <c r="FX2" s="94"/>
      <c r="FZ2" s="94"/>
      <c r="GA2" s="94"/>
      <c r="GC2" s="94"/>
      <c r="GD2" s="94"/>
      <c r="GF2" s="94"/>
      <c r="GG2" s="94"/>
      <c r="GI2" s="94"/>
      <c r="GJ2" s="94"/>
      <c r="GL2" s="94"/>
      <c r="GM2" s="94"/>
      <c r="GO2" s="94"/>
      <c r="GP2" s="94"/>
      <c r="GR2" s="94"/>
      <c r="GS2" s="94"/>
      <c r="GU2" s="94"/>
      <c r="GV2" s="94"/>
      <c r="GX2" s="94"/>
      <c r="GY2" s="94"/>
      <c r="HA2" s="94"/>
      <c r="HB2" s="94"/>
      <c r="HD2" s="94"/>
      <c r="HE2" s="94"/>
      <c r="HG2" s="94"/>
      <c r="HH2" s="94"/>
      <c r="HJ2" s="94"/>
      <c r="HK2" s="94"/>
      <c r="HM2" s="94"/>
      <c r="HN2" s="94"/>
      <c r="HP2" s="94"/>
      <c r="HQ2" s="94"/>
      <c r="HS2" s="94"/>
      <c r="HT2" s="94"/>
      <c r="HV2" s="94"/>
      <c r="HW2" s="94"/>
      <c r="HY2" s="94"/>
      <c r="HZ2" s="94"/>
      <c r="IB2" s="94"/>
      <c r="IC2" s="94"/>
      <c r="IE2" s="94"/>
      <c r="IF2" s="94"/>
    </row>
    <row r="3" spans="1:240" ht="12" x14ac:dyDescent="0.25">
      <c r="A3" s="97"/>
      <c r="B3" s="234" t="s">
        <v>99</v>
      </c>
      <c r="C3" s="99"/>
      <c r="D3" s="283"/>
      <c r="E3" s="75"/>
      <c r="G3" s="92"/>
      <c r="H3" s="93"/>
      <c r="J3" s="94"/>
      <c r="K3" s="94"/>
      <c r="M3" s="94"/>
      <c r="N3" s="94"/>
      <c r="P3" s="94"/>
      <c r="Q3" s="94"/>
      <c r="S3" s="94"/>
      <c r="T3" s="94"/>
      <c r="V3" s="94"/>
      <c r="W3" s="94"/>
      <c r="Y3" s="94"/>
      <c r="Z3" s="94"/>
      <c r="AB3" s="94"/>
      <c r="AC3" s="94"/>
      <c r="AE3" s="94"/>
      <c r="AF3" s="94"/>
      <c r="AG3" s="94"/>
      <c r="AI3" s="94"/>
      <c r="AJ3" s="94"/>
      <c r="AL3" s="94"/>
      <c r="AM3" s="94"/>
      <c r="AO3" s="94"/>
      <c r="AP3" s="94"/>
      <c r="AR3" s="94"/>
      <c r="AS3" s="94"/>
      <c r="AU3" s="94"/>
      <c r="AV3" s="94"/>
      <c r="AX3" s="94"/>
      <c r="AY3" s="94"/>
      <c r="BA3" s="94"/>
      <c r="BB3" s="94"/>
      <c r="BD3" s="94"/>
      <c r="BE3" s="94"/>
      <c r="BG3" s="94"/>
      <c r="BH3" s="94"/>
      <c r="BJ3" s="94"/>
      <c r="BK3" s="94"/>
      <c r="BM3" s="94"/>
      <c r="BN3" s="94"/>
      <c r="BP3" s="94"/>
      <c r="BQ3" s="94"/>
      <c r="BS3" s="94"/>
      <c r="BT3" s="94"/>
      <c r="BV3" s="94"/>
      <c r="BW3" s="94"/>
      <c r="BY3" s="94"/>
      <c r="BZ3" s="94"/>
      <c r="CB3" s="94"/>
      <c r="CC3" s="94"/>
      <c r="CE3" s="94"/>
      <c r="CF3" s="94"/>
      <c r="CH3" s="94"/>
      <c r="CI3" s="94"/>
      <c r="CK3" s="94"/>
      <c r="CL3" s="94"/>
      <c r="CN3" s="94"/>
      <c r="CO3" s="94"/>
      <c r="CQ3" s="94"/>
      <c r="CR3" s="94"/>
      <c r="CT3" s="94"/>
      <c r="CU3" s="94"/>
      <c r="CW3" s="94"/>
      <c r="CX3" s="94"/>
      <c r="CZ3" s="94"/>
      <c r="DA3" s="94"/>
      <c r="DC3" s="94"/>
      <c r="DD3" s="94"/>
      <c r="DF3" s="94"/>
      <c r="DG3" s="94"/>
      <c r="DI3" s="94"/>
      <c r="DJ3" s="94"/>
      <c r="DL3" s="94"/>
      <c r="DM3" s="94"/>
      <c r="DO3" s="94"/>
      <c r="DP3" s="94"/>
      <c r="DR3" s="94"/>
      <c r="DS3" s="94"/>
      <c r="DU3" s="94"/>
      <c r="DV3" s="94"/>
      <c r="DX3" s="94"/>
      <c r="DY3" s="94"/>
      <c r="EA3" s="94"/>
      <c r="EB3" s="95"/>
      <c r="ED3" s="94"/>
      <c r="EE3" s="94"/>
      <c r="EG3" s="94"/>
      <c r="EH3" s="94"/>
      <c r="EJ3" s="94"/>
      <c r="EK3" s="94"/>
      <c r="EM3" s="94"/>
      <c r="EN3" s="94"/>
      <c r="EP3" s="94"/>
      <c r="EQ3" s="94"/>
      <c r="ES3" s="94"/>
      <c r="ET3" s="94"/>
      <c r="EV3" s="94"/>
      <c r="EW3" s="94"/>
      <c r="EY3" s="94"/>
      <c r="EZ3" s="94"/>
      <c r="FB3" s="94"/>
      <c r="FC3" s="94"/>
      <c r="FE3" s="94"/>
      <c r="FF3" s="94"/>
      <c r="FH3" s="94"/>
      <c r="FI3" s="94"/>
      <c r="FK3" s="94"/>
      <c r="FL3" s="94"/>
      <c r="FN3" s="94"/>
      <c r="FO3" s="94"/>
      <c r="FQ3" s="94"/>
      <c r="FR3" s="94"/>
      <c r="FT3" s="94"/>
      <c r="FU3" s="94"/>
      <c r="FW3" s="94"/>
      <c r="FX3" s="94"/>
      <c r="FZ3" s="94"/>
      <c r="GA3" s="94"/>
      <c r="GC3" s="94"/>
      <c r="GD3" s="94"/>
      <c r="GF3" s="94"/>
      <c r="GG3" s="94"/>
      <c r="GI3" s="94"/>
      <c r="GJ3" s="94"/>
      <c r="GL3" s="94"/>
      <c r="GM3" s="94"/>
      <c r="GO3" s="94"/>
      <c r="GP3" s="94"/>
      <c r="GR3" s="94"/>
      <c r="GS3" s="94"/>
      <c r="GU3" s="94"/>
      <c r="GV3" s="94"/>
      <c r="GX3" s="94"/>
      <c r="GY3" s="94"/>
      <c r="HA3" s="94"/>
      <c r="HB3" s="94"/>
      <c r="HD3" s="94"/>
      <c r="HE3" s="94"/>
      <c r="HG3" s="94"/>
      <c r="HH3" s="94"/>
      <c r="HJ3" s="94"/>
      <c r="HK3" s="94"/>
      <c r="HM3" s="94"/>
      <c r="HN3" s="94"/>
      <c r="HP3" s="94"/>
      <c r="HQ3" s="94"/>
      <c r="HS3" s="94"/>
      <c r="HT3" s="94"/>
      <c r="HV3" s="94"/>
      <c r="HW3" s="94"/>
      <c r="HY3" s="94"/>
      <c r="HZ3" s="94"/>
      <c r="IB3" s="94"/>
      <c r="IC3" s="94"/>
      <c r="IE3" s="94"/>
      <c r="IF3" s="94"/>
    </row>
    <row r="4" spans="1:240" ht="12" x14ac:dyDescent="0.25">
      <c r="A4" s="97"/>
      <c r="B4" s="234" t="s">
        <v>162</v>
      </c>
      <c r="C4" s="99"/>
      <c r="D4" s="98"/>
      <c r="E4" s="94"/>
      <c r="G4" s="92"/>
      <c r="H4" s="93"/>
      <c r="J4" s="94"/>
      <c r="K4" s="94"/>
      <c r="M4" s="94"/>
      <c r="N4" s="94"/>
      <c r="P4" s="94"/>
      <c r="Q4" s="94"/>
      <c r="S4" s="94"/>
      <c r="T4" s="94"/>
      <c r="V4" s="94"/>
      <c r="W4" s="94"/>
      <c r="Y4" s="94"/>
      <c r="Z4" s="94"/>
      <c r="AB4" s="94"/>
      <c r="AC4" s="94"/>
      <c r="AE4" s="94"/>
      <c r="AF4" s="94"/>
      <c r="AG4" s="94"/>
      <c r="AI4" s="94"/>
      <c r="AJ4" s="94"/>
      <c r="AL4" s="94"/>
      <c r="AM4" s="94"/>
      <c r="AO4" s="94"/>
      <c r="AP4" s="94"/>
      <c r="AR4" s="94"/>
      <c r="AS4" s="94"/>
      <c r="AU4" s="94"/>
      <c r="AV4" s="94"/>
      <c r="AX4" s="94"/>
      <c r="AY4" s="94"/>
      <c r="BA4" s="94"/>
      <c r="BB4" s="94"/>
      <c r="BD4" s="94"/>
      <c r="BE4" s="94"/>
      <c r="BG4" s="94"/>
      <c r="BH4" s="94"/>
      <c r="BJ4" s="94"/>
      <c r="BK4" s="94"/>
      <c r="BM4" s="94"/>
      <c r="BN4" s="94"/>
      <c r="BP4" s="94"/>
      <c r="BQ4" s="94"/>
      <c r="BS4" s="94"/>
      <c r="BT4" s="94"/>
      <c r="BV4" s="94"/>
      <c r="BW4" s="94"/>
      <c r="BY4" s="94"/>
      <c r="BZ4" s="94"/>
      <c r="CB4" s="94"/>
      <c r="CC4" s="94"/>
      <c r="CE4" s="94"/>
      <c r="CF4" s="94"/>
      <c r="CH4" s="94"/>
      <c r="CI4" s="94"/>
      <c r="CK4" s="94"/>
      <c r="CL4" s="94"/>
      <c r="CN4" s="94"/>
      <c r="CO4" s="94"/>
      <c r="CQ4" s="94"/>
      <c r="CR4" s="94"/>
      <c r="CT4" s="94"/>
      <c r="CU4" s="94"/>
      <c r="CW4" s="94"/>
      <c r="CX4" s="94"/>
      <c r="CZ4" s="94"/>
      <c r="DA4" s="94"/>
      <c r="DC4" s="94"/>
      <c r="DD4" s="94"/>
      <c r="DF4" s="94"/>
      <c r="DG4" s="94"/>
      <c r="DI4" s="94"/>
      <c r="DJ4" s="94"/>
      <c r="DL4" s="94"/>
      <c r="DM4" s="94"/>
      <c r="DO4" s="94"/>
      <c r="DP4" s="94"/>
      <c r="DR4" s="94"/>
      <c r="DS4" s="94"/>
      <c r="DU4" s="94"/>
      <c r="DV4" s="94"/>
      <c r="DX4" s="94"/>
      <c r="DY4" s="94"/>
      <c r="EA4" s="94"/>
      <c r="EB4" s="95"/>
      <c r="ED4" s="94"/>
      <c r="EE4" s="94"/>
      <c r="EG4" s="94"/>
      <c r="EH4" s="94"/>
      <c r="EJ4" s="94"/>
      <c r="EK4" s="94"/>
      <c r="EM4" s="94"/>
      <c r="EN4" s="94"/>
      <c r="EP4" s="94"/>
      <c r="EQ4" s="94"/>
      <c r="ES4" s="94"/>
      <c r="ET4" s="94"/>
      <c r="EV4" s="94"/>
      <c r="EW4" s="94"/>
      <c r="EY4" s="94"/>
      <c r="EZ4" s="94"/>
      <c r="FB4" s="94"/>
      <c r="FC4" s="94"/>
      <c r="FE4" s="94"/>
      <c r="FF4" s="94"/>
      <c r="FH4" s="94"/>
      <c r="FI4" s="94"/>
      <c r="FK4" s="94"/>
      <c r="FL4" s="94"/>
      <c r="FN4" s="94"/>
      <c r="FO4" s="94"/>
      <c r="FQ4" s="94"/>
      <c r="FR4" s="94"/>
      <c r="FT4" s="94"/>
      <c r="FU4" s="94"/>
      <c r="FW4" s="94"/>
      <c r="FX4" s="94"/>
      <c r="FZ4" s="94"/>
      <c r="GA4" s="94"/>
      <c r="GC4" s="94"/>
      <c r="GD4" s="94"/>
      <c r="GF4" s="94"/>
      <c r="GG4" s="94"/>
      <c r="GI4" s="94"/>
      <c r="GJ4" s="94"/>
      <c r="GL4" s="94"/>
      <c r="GM4" s="94"/>
      <c r="GO4" s="94"/>
      <c r="GP4" s="94"/>
      <c r="GR4" s="94"/>
      <c r="GS4" s="94"/>
      <c r="GU4" s="94"/>
      <c r="GV4" s="94"/>
      <c r="GX4" s="94"/>
      <c r="GY4" s="94"/>
      <c r="HA4" s="94"/>
      <c r="HB4" s="94"/>
      <c r="HD4" s="94"/>
      <c r="HE4" s="94"/>
      <c r="HG4" s="94"/>
      <c r="HH4" s="94"/>
      <c r="HJ4" s="94"/>
      <c r="HK4" s="94"/>
      <c r="HM4" s="94"/>
      <c r="HN4" s="94"/>
      <c r="HP4" s="94"/>
      <c r="HQ4" s="94"/>
      <c r="HS4" s="94"/>
      <c r="HT4" s="94"/>
      <c r="HV4" s="94"/>
      <c r="HW4" s="94"/>
      <c r="HY4" s="94"/>
      <c r="HZ4" s="94"/>
      <c r="IB4" s="94"/>
      <c r="IC4" s="94"/>
      <c r="IE4" s="94"/>
      <c r="IF4" s="94"/>
    </row>
    <row r="5" spans="1:240" ht="12" x14ac:dyDescent="0.25">
      <c r="A5" s="94"/>
      <c r="B5" s="234" t="s">
        <v>100</v>
      </c>
      <c r="C5" s="99"/>
      <c r="D5" s="98"/>
      <c r="E5" s="94"/>
      <c r="G5" s="92"/>
      <c r="J5" s="94"/>
      <c r="K5" s="94"/>
      <c r="M5" s="94"/>
      <c r="N5" s="94"/>
      <c r="P5" s="94"/>
      <c r="Q5" s="94"/>
      <c r="S5" s="94"/>
      <c r="T5" s="94"/>
      <c r="V5" s="94"/>
      <c r="W5" s="94"/>
      <c r="Y5" s="94"/>
      <c r="Z5" s="94"/>
      <c r="AB5" s="94"/>
      <c r="AC5" s="94"/>
      <c r="AE5" s="94"/>
      <c r="AF5" s="94"/>
      <c r="AG5" s="94"/>
      <c r="AI5" s="94"/>
      <c r="AJ5" s="94"/>
      <c r="AL5" s="94"/>
      <c r="AM5" s="94"/>
      <c r="AO5" s="94"/>
      <c r="AP5" s="94"/>
      <c r="AR5" s="94"/>
      <c r="AS5" s="94"/>
      <c r="AU5" s="94"/>
      <c r="AV5" s="94"/>
      <c r="AX5" s="94"/>
      <c r="AY5" s="94"/>
      <c r="BA5" s="94"/>
      <c r="BB5" s="94"/>
      <c r="BD5" s="94"/>
      <c r="BE5" s="94"/>
      <c r="BG5" s="94"/>
      <c r="BH5" s="94"/>
      <c r="BJ5" s="94"/>
      <c r="BK5" s="94"/>
      <c r="BM5" s="94"/>
      <c r="BN5" s="94"/>
      <c r="BP5" s="94"/>
      <c r="BQ5" s="94"/>
      <c r="BS5" s="94"/>
      <c r="BT5" s="94"/>
      <c r="BV5" s="94"/>
      <c r="BW5" s="94"/>
      <c r="BY5" s="94"/>
      <c r="BZ5" s="94"/>
      <c r="CB5" s="94"/>
      <c r="CC5" s="94"/>
      <c r="CE5" s="94"/>
      <c r="CF5" s="94"/>
      <c r="CH5" s="94"/>
      <c r="CI5" s="94"/>
      <c r="CK5" s="94"/>
      <c r="CL5" s="94"/>
      <c r="CN5" s="94"/>
      <c r="CO5" s="94"/>
      <c r="CQ5" s="94"/>
      <c r="CR5" s="94"/>
      <c r="CT5" s="94"/>
      <c r="CU5" s="94"/>
      <c r="CW5" s="94"/>
      <c r="CX5" s="94"/>
      <c r="CZ5" s="94"/>
      <c r="DA5" s="94"/>
      <c r="DC5" s="94"/>
      <c r="DD5" s="94"/>
      <c r="DF5" s="94"/>
      <c r="DG5" s="94"/>
      <c r="DI5" s="94"/>
      <c r="DJ5" s="94"/>
      <c r="DL5" s="94"/>
      <c r="DM5" s="94"/>
      <c r="DO5" s="94"/>
      <c r="DP5" s="94"/>
      <c r="DR5" s="94"/>
      <c r="DS5" s="94"/>
      <c r="DU5" s="94"/>
      <c r="DV5" s="94"/>
      <c r="DX5" s="94"/>
      <c r="DY5" s="94"/>
      <c r="EA5" s="94"/>
      <c r="EB5" s="95"/>
      <c r="ED5" s="94"/>
      <c r="EE5" s="94"/>
      <c r="EG5" s="94"/>
      <c r="EH5" s="94"/>
      <c r="EJ5" s="94"/>
      <c r="EK5" s="94"/>
      <c r="EM5" s="94"/>
      <c r="EN5" s="94"/>
      <c r="EP5" s="94"/>
      <c r="EQ5" s="94"/>
      <c r="ES5" s="94"/>
      <c r="ET5" s="94"/>
      <c r="EV5" s="94"/>
      <c r="EW5" s="94"/>
      <c r="EY5" s="94"/>
      <c r="EZ5" s="94"/>
      <c r="FB5" s="94"/>
      <c r="FC5" s="94"/>
      <c r="FE5" s="94"/>
      <c r="FF5" s="94"/>
      <c r="FH5" s="94"/>
      <c r="FI5" s="94"/>
      <c r="FK5" s="94"/>
      <c r="FL5" s="94"/>
      <c r="FN5" s="94"/>
      <c r="FO5" s="94"/>
      <c r="FQ5" s="94"/>
      <c r="FR5" s="94"/>
      <c r="FT5" s="94"/>
      <c r="FU5" s="94"/>
      <c r="FW5" s="94"/>
      <c r="FX5" s="94"/>
      <c r="FZ5" s="94"/>
      <c r="GA5" s="94"/>
      <c r="GC5" s="94"/>
      <c r="GD5" s="94"/>
      <c r="GF5" s="94"/>
      <c r="GG5" s="94"/>
      <c r="GI5" s="94"/>
      <c r="GJ5" s="94"/>
      <c r="GL5" s="94"/>
      <c r="GM5" s="94"/>
      <c r="GO5" s="94"/>
      <c r="GP5" s="94"/>
      <c r="GR5" s="94"/>
      <c r="GS5" s="94"/>
      <c r="GU5" s="94"/>
      <c r="GV5" s="94"/>
      <c r="GX5" s="94"/>
      <c r="GY5" s="94"/>
      <c r="HA5" s="94"/>
      <c r="HB5" s="94"/>
      <c r="HD5" s="94"/>
      <c r="HE5" s="94"/>
      <c r="HG5" s="94"/>
      <c r="HH5" s="94"/>
      <c r="HJ5" s="94"/>
      <c r="HK5" s="94"/>
      <c r="HM5" s="94"/>
      <c r="HN5" s="94"/>
      <c r="HP5" s="94"/>
      <c r="HQ5" s="94"/>
      <c r="HS5" s="94"/>
      <c r="HT5" s="94"/>
      <c r="HV5" s="94"/>
      <c r="HW5" s="94"/>
      <c r="HY5" s="94"/>
      <c r="HZ5" s="94"/>
      <c r="IB5" s="94"/>
      <c r="IC5" s="94"/>
      <c r="IE5" s="94"/>
      <c r="IF5" s="94"/>
    </row>
    <row r="6" spans="1:240" ht="12" x14ac:dyDescent="0.25">
      <c r="A6" s="94"/>
      <c r="B6" s="234" t="s">
        <v>101</v>
      </c>
      <c r="C6" s="99"/>
      <c r="D6" s="98"/>
      <c r="E6" s="94"/>
      <c r="G6" s="92"/>
      <c r="J6" s="94"/>
      <c r="K6" s="94"/>
      <c r="M6" s="94"/>
      <c r="N6" s="94"/>
      <c r="P6" s="94"/>
      <c r="Q6" s="94"/>
      <c r="S6" s="94"/>
      <c r="T6" s="94"/>
      <c r="V6" s="94"/>
      <c r="W6" s="94"/>
      <c r="Y6" s="94"/>
      <c r="Z6" s="94"/>
      <c r="AB6" s="94"/>
      <c r="AC6" s="94"/>
      <c r="AE6" s="94"/>
      <c r="AF6" s="94"/>
      <c r="AG6" s="94"/>
      <c r="AI6" s="94"/>
      <c r="AJ6" s="94"/>
      <c r="AL6" s="94"/>
      <c r="AM6" s="94"/>
      <c r="AO6" s="94"/>
      <c r="AP6" s="94"/>
      <c r="AR6" s="94"/>
      <c r="AS6" s="94"/>
      <c r="AU6" s="94"/>
      <c r="AV6" s="94"/>
      <c r="AX6" s="94"/>
      <c r="AY6" s="94"/>
      <c r="BA6" s="94"/>
      <c r="BB6" s="94"/>
      <c r="BD6" s="94"/>
      <c r="BE6" s="94"/>
      <c r="BG6" s="94"/>
      <c r="BH6" s="94"/>
      <c r="BJ6" s="94"/>
      <c r="BK6" s="94"/>
      <c r="BM6" s="94"/>
      <c r="BN6" s="94"/>
      <c r="BP6" s="94"/>
      <c r="BQ6" s="94"/>
      <c r="BS6" s="94"/>
      <c r="BT6" s="94"/>
      <c r="BV6" s="94"/>
      <c r="BW6" s="94"/>
      <c r="BY6" s="94"/>
      <c r="BZ6" s="94"/>
      <c r="CB6" s="94"/>
      <c r="CC6" s="94"/>
      <c r="CE6" s="94"/>
      <c r="CF6" s="94"/>
      <c r="CH6" s="94"/>
      <c r="CI6" s="94"/>
      <c r="CK6" s="94"/>
      <c r="CL6" s="94"/>
      <c r="CN6" s="94"/>
      <c r="CO6" s="94"/>
      <c r="CQ6" s="94"/>
      <c r="CR6" s="94"/>
      <c r="CT6" s="94"/>
      <c r="CU6" s="94"/>
      <c r="CW6" s="94"/>
      <c r="CX6" s="94"/>
      <c r="CZ6" s="94"/>
      <c r="DA6" s="94"/>
      <c r="DC6" s="94"/>
      <c r="DD6" s="94"/>
      <c r="DF6" s="94"/>
      <c r="DG6" s="94"/>
      <c r="DI6" s="94"/>
      <c r="DJ6" s="94"/>
      <c r="DL6" s="94"/>
      <c r="DM6" s="94"/>
      <c r="DO6" s="94"/>
      <c r="DP6" s="94"/>
      <c r="DR6" s="94"/>
      <c r="DS6" s="94"/>
      <c r="DU6" s="94"/>
      <c r="DV6" s="94"/>
      <c r="DX6" s="94"/>
      <c r="DY6" s="94"/>
      <c r="EA6" s="94"/>
      <c r="EB6" s="95"/>
      <c r="ED6" s="94"/>
      <c r="EE6" s="94"/>
      <c r="EG6" s="94"/>
      <c r="EH6" s="94"/>
      <c r="EJ6" s="94"/>
      <c r="EK6" s="94"/>
      <c r="EM6" s="94"/>
      <c r="EN6" s="94"/>
      <c r="EP6" s="94"/>
      <c r="EQ6" s="94"/>
      <c r="ES6" s="94"/>
      <c r="ET6" s="94"/>
      <c r="EV6" s="94"/>
      <c r="EW6" s="94"/>
      <c r="EY6" s="94"/>
      <c r="EZ6" s="94"/>
      <c r="FB6" s="94"/>
      <c r="FC6" s="94"/>
      <c r="FE6" s="94"/>
      <c r="FF6" s="94"/>
      <c r="FH6" s="94"/>
      <c r="FI6" s="94"/>
      <c r="FK6" s="94"/>
      <c r="FL6" s="94"/>
      <c r="FN6" s="94"/>
      <c r="FO6" s="94"/>
      <c r="FQ6" s="94"/>
      <c r="FR6" s="94"/>
      <c r="FT6" s="94"/>
      <c r="FU6" s="94"/>
      <c r="FW6" s="94"/>
      <c r="FX6" s="94"/>
      <c r="FZ6" s="94"/>
      <c r="GA6" s="94"/>
      <c r="GC6" s="94"/>
      <c r="GD6" s="94"/>
      <c r="GF6" s="94"/>
      <c r="GG6" s="94"/>
      <c r="GI6" s="94"/>
      <c r="GJ6" s="94"/>
      <c r="GL6" s="94"/>
      <c r="GM6" s="94"/>
      <c r="GO6" s="94"/>
      <c r="GP6" s="94"/>
      <c r="GR6" s="94"/>
      <c r="GS6" s="94"/>
      <c r="GU6" s="94"/>
      <c r="GV6" s="94"/>
      <c r="GX6" s="94"/>
      <c r="GY6" s="94"/>
      <c r="HA6" s="94"/>
      <c r="HB6" s="94"/>
      <c r="HD6" s="94"/>
      <c r="HE6" s="94"/>
      <c r="HG6" s="94"/>
      <c r="HH6" s="94"/>
      <c r="HJ6" s="94"/>
      <c r="HK6" s="94"/>
      <c r="HM6" s="94"/>
      <c r="HN6" s="94"/>
      <c r="HP6" s="94"/>
      <c r="HQ6" s="94"/>
      <c r="HS6" s="94"/>
      <c r="HT6" s="94"/>
      <c r="HV6" s="94"/>
      <c r="HW6" s="94"/>
      <c r="HY6" s="94"/>
      <c r="HZ6" s="94"/>
      <c r="IB6" s="94"/>
      <c r="IC6" s="94"/>
      <c r="IE6" s="94"/>
      <c r="IF6" s="94"/>
    </row>
    <row r="7" spans="1:240" ht="12" x14ac:dyDescent="0.25">
      <c r="A7" s="94"/>
      <c r="B7" s="234" t="s">
        <v>163</v>
      </c>
      <c r="C7" s="99"/>
      <c r="D7" s="98"/>
      <c r="E7" s="94"/>
      <c r="G7" s="92"/>
      <c r="J7" s="94"/>
      <c r="K7" s="94"/>
      <c r="M7" s="94"/>
      <c r="N7" s="94"/>
      <c r="P7" s="94"/>
      <c r="Q7" s="94"/>
      <c r="S7" s="94"/>
      <c r="T7" s="94"/>
      <c r="V7" s="94"/>
      <c r="W7" s="94"/>
      <c r="Y7" s="94"/>
      <c r="Z7" s="94"/>
      <c r="AB7" s="94"/>
      <c r="AC7" s="94"/>
      <c r="AE7" s="94"/>
      <c r="AF7" s="94"/>
      <c r="AG7" s="94"/>
      <c r="AI7" s="94"/>
      <c r="AJ7" s="94"/>
      <c r="AL7" s="94"/>
      <c r="AM7" s="94"/>
      <c r="AO7" s="94"/>
      <c r="AP7" s="94"/>
      <c r="AR7" s="94"/>
      <c r="AS7" s="94"/>
      <c r="AU7" s="94"/>
      <c r="AV7" s="94"/>
      <c r="AX7" s="94"/>
      <c r="AY7" s="94"/>
      <c r="BA7" s="94"/>
      <c r="BB7" s="94"/>
      <c r="BD7" s="94"/>
      <c r="BE7" s="94"/>
      <c r="BG7" s="94"/>
      <c r="BH7" s="94"/>
      <c r="BJ7" s="94"/>
      <c r="BK7" s="94"/>
      <c r="BM7" s="94"/>
      <c r="BN7" s="94"/>
      <c r="BP7" s="94"/>
      <c r="BQ7" s="94"/>
      <c r="BS7" s="94"/>
      <c r="BT7" s="94"/>
      <c r="BV7" s="94"/>
      <c r="BW7" s="94"/>
      <c r="BY7" s="94"/>
      <c r="BZ7" s="94"/>
      <c r="CB7" s="94"/>
      <c r="CC7" s="94"/>
      <c r="CE7" s="94"/>
      <c r="CF7" s="94"/>
      <c r="CH7" s="94"/>
      <c r="CI7" s="94"/>
      <c r="CK7" s="94"/>
      <c r="CL7" s="94"/>
      <c r="CN7" s="94"/>
      <c r="CO7" s="94"/>
      <c r="CQ7" s="94"/>
      <c r="CR7" s="94"/>
      <c r="CT7" s="94"/>
      <c r="CU7" s="94"/>
      <c r="CW7" s="94"/>
      <c r="CX7" s="94"/>
      <c r="CZ7" s="94"/>
      <c r="DA7" s="94"/>
      <c r="DC7" s="94"/>
      <c r="DD7" s="94"/>
      <c r="DF7" s="94"/>
      <c r="DG7" s="94"/>
      <c r="DI7" s="94"/>
      <c r="DJ7" s="94"/>
      <c r="DL7" s="94"/>
      <c r="DM7" s="94"/>
      <c r="DO7" s="94"/>
      <c r="DP7" s="94"/>
      <c r="DR7" s="94"/>
      <c r="DS7" s="94"/>
      <c r="DU7" s="94"/>
      <c r="DV7" s="94"/>
      <c r="DX7" s="94"/>
      <c r="DY7" s="94"/>
      <c r="EA7" s="94"/>
      <c r="EB7" s="95"/>
      <c r="ED7" s="94"/>
      <c r="EE7" s="94"/>
      <c r="EG7" s="94"/>
      <c r="EH7" s="94"/>
      <c r="EJ7" s="94"/>
      <c r="EK7" s="94"/>
      <c r="EM7" s="94"/>
      <c r="EN7" s="94"/>
      <c r="EP7" s="94"/>
      <c r="EQ7" s="94"/>
      <c r="ES7" s="94"/>
      <c r="ET7" s="94"/>
      <c r="EV7" s="94"/>
      <c r="EW7" s="94"/>
      <c r="EY7" s="94"/>
      <c r="EZ7" s="94"/>
      <c r="FB7" s="94"/>
      <c r="FC7" s="94"/>
      <c r="FE7" s="94"/>
      <c r="FF7" s="94"/>
      <c r="FH7" s="94"/>
      <c r="FI7" s="94"/>
      <c r="FK7" s="94"/>
      <c r="FL7" s="94"/>
      <c r="FN7" s="94"/>
      <c r="FO7" s="94"/>
      <c r="FQ7" s="94"/>
      <c r="FR7" s="94"/>
      <c r="FT7" s="94"/>
      <c r="FU7" s="94"/>
      <c r="FW7" s="94"/>
      <c r="FX7" s="94"/>
      <c r="FZ7" s="94"/>
      <c r="GA7" s="94"/>
      <c r="GC7" s="94"/>
      <c r="GD7" s="94"/>
      <c r="GF7" s="94"/>
      <c r="GG7" s="94"/>
      <c r="GI7" s="94"/>
      <c r="GJ7" s="94"/>
      <c r="GL7" s="94"/>
      <c r="GM7" s="94"/>
      <c r="GO7" s="94"/>
      <c r="GP7" s="94"/>
      <c r="GR7" s="94"/>
      <c r="GS7" s="94"/>
      <c r="GU7" s="94"/>
      <c r="GV7" s="94"/>
      <c r="GX7" s="94"/>
      <c r="GY7" s="94"/>
      <c r="HA7" s="94"/>
      <c r="HB7" s="94"/>
      <c r="HD7" s="94"/>
      <c r="HE7" s="94"/>
      <c r="HG7" s="94"/>
      <c r="HH7" s="94"/>
      <c r="HJ7" s="94"/>
      <c r="HK7" s="94"/>
      <c r="HM7" s="94"/>
      <c r="HN7" s="94"/>
      <c r="HP7" s="94"/>
      <c r="HQ7" s="94"/>
      <c r="HS7" s="94"/>
      <c r="HT7" s="94"/>
      <c r="HV7" s="94"/>
      <c r="HW7" s="94"/>
      <c r="HY7" s="94"/>
      <c r="HZ7" s="94"/>
      <c r="IB7" s="94"/>
      <c r="IC7" s="94"/>
      <c r="IE7" s="94"/>
      <c r="IF7" s="94"/>
    </row>
    <row r="8" spans="1:240" ht="12" x14ac:dyDescent="0.25">
      <c r="A8" s="94"/>
      <c r="B8" s="234" t="s">
        <v>102</v>
      </c>
      <c r="C8" s="99"/>
      <c r="D8" s="98"/>
      <c r="E8" s="94"/>
      <c r="G8" s="92"/>
      <c r="J8" s="94"/>
      <c r="K8" s="94"/>
      <c r="M8" s="94"/>
      <c r="N8" s="94"/>
      <c r="P8" s="94"/>
      <c r="Q8" s="94"/>
      <c r="S8" s="94"/>
      <c r="T8" s="94"/>
      <c r="V8" s="94"/>
      <c r="W8" s="94"/>
      <c r="Y8" s="94"/>
      <c r="Z8" s="94"/>
      <c r="AB8" s="94"/>
      <c r="AC8" s="94"/>
      <c r="AE8" s="94"/>
      <c r="AF8" s="94"/>
      <c r="AG8" s="94"/>
      <c r="AI8" s="94"/>
      <c r="AJ8" s="94"/>
      <c r="AL8" s="94"/>
      <c r="AM8" s="94"/>
      <c r="AO8" s="94"/>
      <c r="AP8" s="94"/>
      <c r="AR8" s="94"/>
      <c r="AS8" s="94"/>
      <c r="AU8" s="94"/>
      <c r="AV8" s="94"/>
      <c r="AX8" s="94"/>
      <c r="AY8" s="94"/>
      <c r="BA8" s="94"/>
      <c r="BB8" s="94"/>
      <c r="BD8" s="94"/>
      <c r="BE8" s="94"/>
      <c r="BG8" s="94"/>
      <c r="BH8" s="94"/>
      <c r="BJ8" s="94"/>
      <c r="BK8" s="94"/>
      <c r="BM8" s="94"/>
      <c r="BN8" s="94"/>
      <c r="BP8" s="94"/>
      <c r="BQ8" s="94"/>
      <c r="BS8" s="94"/>
      <c r="BT8" s="94"/>
      <c r="BV8" s="94"/>
      <c r="BW8" s="94"/>
      <c r="BY8" s="94"/>
      <c r="BZ8" s="94"/>
      <c r="CB8" s="94"/>
      <c r="CC8" s="94"/>
      <c r="CE8" s="94"/>
      <c r="CF8" s="94"/>
      <c r="CH8" s="94"/>
      <c r="CI8" s="94"/>
      <c r="CK8" s="94"/>
      <c r="CL8" s="94"/>
      <c r="CN8" s="94"/>
      <c r="CO8" s="94"/>
      <c r="CQ8" s="94"/>
      <c r="CR8" s="94"/>
      <c r="CT8" s="94"/>
      <c r="CU8" s="94"/>
      <c r="CW8" s="94"/>
      <c r="CX8" s="94"/>
      <c r="CZ8" s="94"/>
      <c r="DA8" s="94"/>
      <c r="DC8" s="94"/>
      <c r="DD8" s="94"/>
      <c r="DF8" s="94"/>
      <c r="DG8" s="94"/>
      <c r="DI8" s="94"/>
      <c r="DJ8" s="94"/>
      <c r="DL8" s="94"/>
      <c r="DM8" s="94"/>
      <c r="DO8" s="94"/>
      <c r="DP8" s="94"/>
      <c r="DR8" s="94"/>
      <c r="DS8" s="94"/>
      <c r="DU8" s="94"/>
      <c r="DV8" s="94"/>
      <c r="DX8" s="94"/>
      <c r="DY8" s="94"/>
      <c r="EA8" s="94"/>
      <c r="EB8" s="95"/>
      <c r="ED8" s="94"/>
      <c r="EE8" s="94"/>
      <c r="EG8" s="94"/>
      <c r="EH8" s="94"/>
      <c r="EJ8" s="94"/>
      <c r="EK8" s="94"/>
      <c r="EM8" s="94"/>
      <c r="EN8" s="94"/>
      <c r="EP8" s="94"/>
      <c r="EQ8" s="94"/>
      <c r="ES8" s="94"/>
      <c r="ET8" s="94"/>
      <c r="EV8" s="94"/>
      <c r="EW8" s="94"/>
      <c r="EY8" s="94"/>
      <c r="EZ8" s="94"/>
      <c r="FB8" s="94"/>
      <c r="FC8" s="94"/>
      <c r="FE8" s="94"/>
      <c r="FF8" s="94"/>
      <c r="FH8" s="94"/>
      <c r="FI8" s="94"/>
      <c r="FK8" s="94"/>
      <c r="FL8" s="94"/>
      <c r="FN8" s="94"/>
      <c r="FO8" s="94"/>
      <c r="FQ8" s="94"/>
      <c r="FR8" s="94"/>
      <c r="FT8" s="94"/>
      <c r="FU8" s="94"/>
      <c r="FW8" s="94"/>
      <c r="FX8" s="94"/>
      <c r="FZ8" s="94"/>
      <c r="GA8" s="94"/>
      <c r="GC8" s="94"/>
      <c r="GD8" s="94"/>
      <c r="GF8" s="94"/>
      <c r="GG8" s="94"/>
      <c r="GI8" s="94"/>
      <c r="GJ8" s="94"/>
      <c r="GL8" s="94"/>
      <c r="GM8" s="94"/>
      <c r="GO8" s="94"/>
      <c r="GP8" s="94"/>
      <c r="GR8" s="94"/>
      <c r="GS8" s="94"/>
      <c r="GU8" s="94"/>
      <c r="GV8" s="94"/>
      <c r="GX8" s="94"/>
      <c r="GY8" s="94"/>
      <c r="HA8" s="94"/>
      <c r="HB8" s="94"/>
      <c r="HD8" s="94"/>
      <c r="HE8" s="94"/>
      <c r="HG8" s="94"/>
      <c r="HH8" s="94"/>
      <c r="HJ8" s="94"/>
      <c r="HK8" s="94"/>
      <c r="HM8" s="94"/>
      <c r="HN8" s="94"/>
      <c r="HP8" s="94"/>
      <c r="HQ8" s="94"/>
      <c r="HS8" s="94"/>
      <c r="HT8" s="94"/>
      <c r="HV8" s="94"/>
      <c r="HW8" s="94"/>
      <c r="HY8" s="94"/>
      <c r="HZ8" s="94"/>
      <c r="IB8" s="94"/>
      <c r="IC8" s="94"/>
      <c r="IE8" s="94"/>
      <c r="IF8" s="94"/>
    </row>
    <row r="9" spans="1:240" ht="12" x14ac:dyDescent="0.25">
      <c r="A9" s="94"/>
      <c r="B9" s="234" t="s">
        <v>164</v>
      </c>
      <c r="C9" s="99"/>
      <c r="D9" s="98"/>
      <c r="E9" s="94"/>
      <c r="G9" s="92"/>
      <c r="J9" s="94"/>
      <c r="K9" s="94"/>
      <c r="M9" s="94"/>
      <c r="N9" s="94"/>
      <c r="P9" s="94"/>
      <c r="Q9" s="94"/>
      <c r="S9" s="94"/>
      <c r="T9" s="94"/>
      <c r="V9" s="94"/>
      <c r="W9" s="94"/>
      <c r="Y9" s="94"/>
      <c r="Z9" s="94"/>
      <c r="AB9" s="94"/>
      <c r="AC9" s="94"/>
      <c r="AE9" s="94"/>
      <c r="AF9" s="94"/>
      <c r="AG9" s="94"/>
      <c r="AI9" s="94"/>
      <c r="AJ9" s="94"/>
      <c r="AL9" s="94"/>
      <c r="AM9" s="94"/>
      <c r="AO9" s="94"/>
      <c r="AP9" s="94"/>
      <c r="AR9" s="94"/>
      <c r="AS9" s="94"/>
      <c r="AU9" s="94"/>
      <c r="AV9" s="94"/>
      <c r="AX9" s="94"/>
      <c r="AY9" s="94"/>
      <c r="BA9" s="94"/>
      <c r="BB9" s="94"/>
      <c r="BD9" s="94"/>
      <c r="BE9" s="94"/>
      <c r="BG9" s="94"/>
      <c r="BH9" s="94"/>
      <c r="BJ9" s="94"/>
      <c r="BK9" s="94"/>
      <c r="BM9" s="94"/>
      <c r="BN9" s="94"/>
      <c r="BP9" s="94"/>
      <c r="BQ9" s="94"/>
      <c r="BS9" s="94"/>
      <c r="BT9" s="94"/>
      <c r="BV9" s="94"/>
      <c r="BW9" s="94"/>
      <c r="BY9" s="94"/>
      <c r="BZ9" s="94"/>
      <c r="CB9" s="94"/>
      <c r="CC9" s="94"/>
      <c r="CE9" s="94"/>
      <c r="CF9" s="94"/>
      <c r="CH9" s="94"/>
      <c r="CI9" s="94"/>
      <c r="CK9" s="94"/>
      <c r="CL9" s="94"/>
      <c r="CN9" s="94"/>
      <c r="CO9" s="94"/>
      <c r="CQ9" s="94"/>
      <c r="CR9" s="94"/>
      <c r="CT9" s="94"/>
      <c r="CU9" s="94"/>
      <c r="CW9" s="94"/>
      <c r="CX9" s="94"/>
      <c r="CZ9" s="94"/>
      <c r="DA9" s="94"/>
      <c r="DC9" s="94"/>
      <c r="DD9" s="94"/>
      <c r="DF9" s="94"/>
      <c r="DG9" s="94"/>
      <c r="DI9" s="94"/>
      <c r="DJ9" s="94"/>
      <c r="DL9" s="94"/>
      <c r="DM9" s="94"/>
      <c r="DO9" s="94"/>
      <c r="DP9" s="94"/>
      <c r="DR9" s="94"/>
      <c r="DS9" s="94"/>
      <c r="DU9" s="94"/>
      <c r="DV9" s="94"/>
      <c r="DX9" s="94"/>
      <c r="DY9" s="94"/>
      <c r="EA9" s="94"/>
      <c r="EB9" s="95"/>
      <c r="ED9" s="94"/>
      <c r="EE9" s="94"/>
      <c r="EG9" s="94"/>
      <c r="EH9" s="94"/>
      <c r="EJ9" s="94"/>
      <c r="EK9" s="94"/>
      <c r="EM9" s="94"/>
      <c r="EN9" s="94"/>
      <c r="EP9" s="94"/>
      <c r="EQ9" s="94"/>
      <c r="ES9" s="94"/>
      <c r="ET9" s="94"/>
      <c r="EV9" s="94"/>
      <c r="EW9" s="94"/>
      <c r="EY9" s="94"/>
      <c r="EZ9" s="94"/>
      <c r="FB9" s="94"/>
      <c r="FC9" s="94"/>
      <c r="FE9" s="94"/>
      <c r="FF9" s="94"/>
      <c r="FH9" s="94"/>
      <c r="FI9" s="94"/>
      <c r="FK9" s="94"/>
      <c r="FL9" s="94"/>
      <c r="FN9" s="94"/>
      <c r="FO9" s="94"/>
      <c r="FQ9" s="94"/>
      <c r="FR9" s="94"/>
      <c r="FT9" s="94"/>
      <c r="FU9" s="94"/>
      <c r="FW9" s="94"/>
      <c r="FX9" s="94"/>
      <c r="FZ9" s="94"/>
      <c r="GA9" s="94"/>
      <c r="GC9" s="94"/>
      <c r="GD9" s="94"/>
      <c r="GF9" s="94"/>
      <c r="GG9" s="94"/>
      <c r="GI9" s="94"/>
      <c r="GJ9" s="94"/>
      <c r="GL9" s="94"/>
      <c r="GM9" s="94"/>
      <c r="GO9" s="94"/>
      <c r="GP9" s="94"/>
      <c r="GR9" s="94"/>
      <c r="GS9" s="94"/>
      <c r="GU9" s="94"/>
      <c r="GV9" s="94"/>
      <c r="GX9" s="94"/>
      <c r="GY9" s="94"/>
      <c r="HA9" s="94"/>
      <c r="HB9" s="94"/>
      <c r="HD9" s="94"/>
      <c r="HE9" s="94"/>
      <c r="HG9" s="94"/>
      <c r="HH9" s="94"/>
      <c r="HJ9" s="94"/>
      <c r="HK9" s="94"/>
      <c r="HM9" s="94"/>
      <c r="HN9" s="94"/>
      <c r="HP9" s="94"/>
      <c r="HQ9" s="94"/>
      <c r="HS9" s="94"/>
      <c r="HT9" s="94"/>
      <c r="HV9" s="94"/>
      <c r="HW9" s="94"/>
      <c r="HY9" s="94"/>
      <c r="HZ9" s="94"/>
      <c r="IB9" s="94"/>
      <c r="IC9" s="94"/>
      <c r="IE9" s="94"/>
      <c r="IF9" s="94"/>
    </row>
    <row r="10" spans="1:240" ht="12" x14ac:dyDescent="0.25">
      <c r="A10" s="94"/>
      <c r="B10" s="234" t="s">
        <v>103</v>
      </c>
      <c r="C10" s="99"/>
      <c r="D10" s="98"/>
      <c r="E10" s="94"/>
      <c r="G10" s="92"/>
      <c r="J10" s="94"/>
      <c r="K10" s="94"/>
      <c r="M10" s="94"/>
      <c r="N10" s="94"/>
      <c r="P10" s="94"/>
      <c r="Q10" s="94"/>
      <c r="S10" s="94"/>
      <c r="T10" s="94"/>
      <c r="V10" s="94"/>
      <c r="W10" s="94"/>
      <c r="Y10" s="94"/>
      <c r="Z10" s="94"/>
      <c r="AB10" s="94"/>
      <c r="AC10" s="94"/>
      <c r="AE10" s="94"/>
      <c r="AF10" s="94"/>
      <c r="AG10" s="94"/>
      <c r="AI10" s="94"/>
      <c r="AJ10" s="94"/>
      <c r="AL10" s="94"/>
      <c r="AM10" s="94"/>
      <c r="AO10" s="94"/>
      <c r="AP10" s="94"/>
      <c r="AR10" s="94"/>
      <c r="AS10" s="94"/>
      <c r="AU10" s="94"/>
      <c r="AV10" s="94"/>
      <c r="AX10" s="94"/>
      <c r="AY10" s="94"/>
      <c r="BA10" s="94"/>
      <c r="BB10" s="94"/>
      <c r="BD10" s="94"/>
      <c r="BE10" s="94"/>
      <c r="BG10" s="94"/>
      <c r="BH10" s="94"/>
      <c r="BJ10" s="94"/>
      <c r="BK10" s="94"/>
      <c r="BM10" s="94"/>
      <c r="BN10" s="94"/>
      <c r="BP10" s="94"/>
      <c r="BQ10" s="94"/>
      <c r="BS10" s="94"/>
      <c r="BT10" s="94"/>
      <c r="BV10" s="94"/>
      <c r="BW10" s="94"/>
      <c r="BY10" s="94"/>
      <c r="BZ10" s="94"/>
      <c r="CB10" s="94"/>
      <c r="CC10" s="94"/>
      <c r="CE10" s="94"/>
      <c r="CF10" s="94"/>
      <c r="CH10" s="94"/>
      <c r="CI10" s="94"/>
      <c r="CK10" s="94"/>
      <c r="CL10" s="94"/>
      <c r="CN10" s="94"/>
      <c r="CO10" s="94"/>
      <c r="CQ10" s="94"/>
      <c r="CR10" s="94"/>
      <c r="CT10" s="94"/>
      <c r="CU10" s="94"/>
      <c r="CW10" s="94"/>
      <c r="CX10" s="94"/>
      <c r="CZ10" s="94"/>
      <c r="DA10" s="94"/>
      <c r="DC10" s="94"/>
      <c r="DD10" s="94"/>
      <c r="DF10" s="94"/>
      <c r="DG10" s="94"/>
      <c r="DI10" s="94"/>
      <c r="DJ10" s="94"/>
      <c r="DL10" s="94"/>
      <c r="DM10" s="94"/>
      <c r="DO10" s="94"/>
      <c r="DP10" s="94"/>
      <c r="DR10" s="94"/>
      <c r="DS10" s="94"/>
      <c r="DU10" s="94"/>
      <c r="DV10" s="94"/>
      <c r="DX10" s="94"/>
      <c r="DY10" s="94"/>
      <c r="EA10" s="94"/>
      <c r="EB10" s="95"/>
      <c r="ED10" s="94"/>
      <c r="EE10" s="94"/>
      <c r="EG10" s="94"/>
      <c r="EH10" s="94"/>
      <c r="EJ10" s="94"/>
      <c r="EK10" s="94"/>
      <c r="EM10" s="94"/>
      <c r="EN10" s="94"/>
      <c r="EP10" s="94"/>
      <c r="EQ10" s="94"/>
      <c r="ES10" s="94"/>
      <c r="ET10" s="94"/>
      <c r="EV10" s="94"/>
      <c r="EW10" s="94"/>
      <c r="EY10" s="94"/>
      <c r="EZ10" s="94"/>
      <c r="FB10" s="94"/>
      <c r="FC10" s="94"/>
      <c r="FE10" s="94"/>
      <c r="FF10" s="94"/>
      <c r="FH10" s="94"/>
      <c r="FI10" s="94"/>
      <c r="FK10" s="94"/>
      <c r="FL10" s="94"/>
      <c r="FN10" s="94"/>
      <c r="FO10" s="94"/>
      <c r="FQ10" s="94"/>
      <c r="FR10" s="94"/>
      <c r="FT10" s="94"/>
      <c r="FU10" s="94"/>
      <c r="FW10" s="94"/>
      <c r="FX10" s="94"/>
      <c r="FZ10" s="94"/>
      <c r="GA10" s="94"/>
      <c r="GC10" s="94"/>
      <c r="GD10" s="94"/>
      <c r="GF10" s="94"/>
      <c r="GG10" s="94"/>
      <c r="GI10" s="94"/>
      <c r="GJ10" s="94"/>
      <c r="GL10" s="94"/>
      <c r="GM10" s="94"/>
      <c r="GO10" s="94"/>
      <c r="GP10" s="94"/>
      <c r="GR10" s="94"/>
      <c r="GS10" s="94"/>
      <c r="GU10" s="94"/>
      <c r="GV10" s="94"/>
      <c r="GX10" s="94"/>
      <c r="GY10" s="94"/>
      <c r="HA10" s="94"/>
      <c r="HB10" s="94"/>
      <c r="HD10" s="94"/>
      <c r="HE10" s="94"/>
      <c r="HG10" s="94"/>
      <c r="HH10" s="94"/>
      <c r="HJ10" s="94"/>
      <c r="HK10" s="94"/>
      <c r="HM10" s="94"/>
      <c r="HN10" s="94"/>
      <c r="HP10" s="94"/>
      <c r="HQ10" s="94"/>
      <c r="HS10" s="94"/>
      <c r="HT10" s="94"/>
      <c r="HV10" s="94"/>
      <c r="HW10" s="94"/>
      <c r="HY10" s="94"/>
      <c r="HZ10" s="94"/>
      <c r="IB10" s="94"/>
      <c r="IC10" s="94"/>
      <c r="IE10" s="94"/>
      <c r="IF10" s="94"/>
    </row>
    <row r="11" spans="1:240" ht="12" x14ac:dyDescent="0.2">
      <c r="A11" s="94"/>
      <c r="B11" s="234" t="s">
        <v>950</v>
      </c>
      <c r="C11" s="5"/>
      <c r="E11" s="94"/>
      <c r="G11" s="92"/>
      <c r="J11" s="94"/>
      <c r="K11" s="94"/>
      <c r="M11" s="94"/>
      <c r="N11" s="94"/>
      <c r="P11" s="94"/>
      <c r="Q11" s="94"/>
      <c r="S11" s="94"/>
      <c r="T11" s="94"/>
      <c r="V11" s="94"/>
      <c r="W11" s="94"/>
      <c r="Y11" s="94"/>
      <c r="Z11" s="94"/>
      <c r="AB11" s="94"/>
      <c r="AC11" s="94"/>
      <c r="AE11" s="94"/>
      <c r="AF11" s="94"/>
      <c r="AG11" s="94"/>
      <c r="AI11" s="94"/>
      <c r="AJ11" s="94"/>
      <c r="AL11" s="94"/>
      <c r="AM11" s="94"/>
      <c r="AO11" s="94"/>
      <c r="AP11" s="94"/>
      <c r="AR11" s="94"/>
      <c r="AS11" s="94"/>
      <c r="AU11" s="94"/>
      <c r="AV11" s="94"/>
      <c r="AX11" s="94"/>
      <c r="AY11" s="94"/>
      <c r="BA11" s="94"/>
      <c r="BB11" s="94"/>
      <c r="BD11" s="94"/>
      <c r="BE11" s="94"/>
      <c r="BG11" s="94"/>
      <c r="BH11" s="94"/>
      <c r="BJ11" s="94"/>
      <c r="BK11" s="94"/>
      <c r="BM11" s="94"/>
      <c r="BN11" s="94"/>
      <c r="BP11" s="94"/>
      <c r="BQ11" s="94"/>
      <c r="BS11" s="94"/>
      <c r="BT11" s="94"/>
      <c r="BV11" s="94"/>
      <c r="BW11" s="94"/>
      <c r="BY11" s="94"/>
      <c r="BZ11" s="94"/>
      <c r="CB11" s="94"/>
      <c r="CC11" s="94"/>
      <c r="CE11" s="94"/>
      <c r="CF11" s="94"/>
      <c r="CH11" s="94"/>
      <c r="CI11" s="94"/>
      <c r="CK11" s="94"/>
      <c r="CL11" s="94"/>
      <c r="CN11" s="94"/>
      <c r="CO11" s="94"/>
      <c r="CQ11" s="94"/>
      <c r="CR11" s="94"/>
      <c r="CT11" s="94"/>
      <c r="CU11" s="94"/>
      <c r="CW11" s="94"/>
      <c r="CX11" s="94"/>
      <c r="CZ11" s="94"/>
      <c r="DA11" s="94"/>
      <c r="DC11" s="94"/>
      <c r="DD11" s="94"/>
      <c r="DF11" s="94"/>
      <c r="DG11" s="94"/>
      <c r="DI11" s="94"/>
      <c r="DJ11" s="94"/>
      <c r="DL11" s="94"/>
      <c r="DM11" s="94"/>
      <c r="DO11" s="94"/>
      <c r="DP11" s="94"/>
      <c r="DR11" s="94"/>
      <c r="DS11" s="94"/>
      <c r="DU11" s="94"/>
      <c r="DV11" s="94"/>
      <c r="DX11" s="94"/>
      <c r="DY11" s="94"/>
      <c r="EA11" s="94"/>
      <c r="EB11" s="95"/>
      <c r="ED11" s="94"/>
      <c r="EE11" s="94"/>
      <c r="EG11" s="94"/>
      <c r="EH11" s="94"/>
      <c r="EJ11" s="94"/>
      <c r="EK11" s="94"/>
      <c r="EM11" s="94"/>
      <c r="EN11" s="94"/>
      <c r="EP11" s="94"/>
      <c r="EQ11" s="94"/>
      <c r="ES11" s="94"/>
      <c r="ET11" s="94"/>
      <c r="EV11" s="94"/>
      <c r="EW11" s="94"/>
      <c r="EY11" s="94"/>
      <c r="EZ11" s="94"/>
      <c r="FB11" s="94"/>
      <c r="FC11" s="94"/>
      <c r="FE11" s="94"/>
      <c r="FF11" s="94"/>
      <c r="FH11" s="94"/>
      <c r="FI11" s="94"/>
      <c r="FK11" s="94"/>
      <c r="FL11" s="94"/>
      <c r="FN11" s="94"/>
      <c r="FO11" s="94"/>
      <c r="FQ11" s="94"/>
      <c r="FR11" s="94"/>
      <c r="FT11" s="94"/>
      <c r="FU11" s="94"/>
      <c r="FW11" s="94"/>
      <c r="FX11" s="94"/>
      <c r="FZ11" s="94"/>
      <c r="GA11" s="94"/>
      <c r="GC11" s="94"/>
      <c r="GD11" s="94"/>
      <c r="GF11" s="94"/>
      <c r="GG11" s="94"/>
      <c r="GI11" s="94"/>
      <c r="GJ11" s="94"/>
      <c r="GL11" s="94"/>
      <c r="GM11" s="94"/>
      <c r="GO11" s="94"/>
      <c r="GP11" s="94"/>
      <c r="GR11" s="94"/>
      <c r="GS11" s="94"/>
      <c r="GU11" s="94"/>
      <c r="GV11" s="94"/>
      <c r="GX11" s="94"/>
      <c r="GY11" s="94"/>
      <c r="HA11" s="94"/>
      <c r="HB11" s="94"/>
      <c r="HD11" s="94"/>
      <c r="HE11" s="94"/>
      <c r="HG11" s="94"/>
      <c r="HH11" s="94"/>
      <c r="HJ11" s="94"/>
      <c r="HK11" s="94"/>
      <c r="HM11" s="94"/>
      <c r="HN11" s="94"/>
      <c r="HP11" s="94"/>
      <c r="HQ11" s="94"/>
      <c r="HS11" s="94"/>
      <c r="HT11" s="94"/>
      <c r="HV11" s="94"/>
      <c r="HW11" s="94"/>
      <c r="HY11" s="94"/>
      <c r="HZ11" s="94"/>
      <c r="IB11" s="94"/>
      <c r="IC11" s="94"/>
      <c r="IE11" s="94"/>
      <c r="IF11" s="94"/>
    </row>
    <row r="12" spans="1:240" ht="12" x14ac:dyDescent="0.25">
      <c r="A12" s="94"/>
      <c r="B12" s="234" t="s">
        <v>165</v>
      </c>
      <c r="C12" s="99"/>
      <c r="D12" s="98"/>
      <c r="E12" s="94"/>
      <c r="G12" s="92"/>
      <c r="J12" s="94"/>
      <c r="K12" s="94"/>
      <c r="M12" s="94"/>
      <c r="N12" s="94"/>
      <c r="P12" s="94"/>
      <c r="Q12" s="94"/>
      <c r="S12" s="94"/>
      <c r="T12" s="94"/>
      <c r="V12" s="94"/>
      <c r="W12" s="94"/>
      <c r="Y12" s="94"/>
      <c r="Z12" s="94"/>
      <c r="AB12" s="94"/>
      <c r="AC12" s="94"/>
      <c r="AE12" s="94"/>
      <c r="AF12" s="94"/>
      <c r="AG12" s="94"/>
      <c r="AI12" s="94"/>
      <c r="AJ12" s="94"/>
      <c r="AL12" s="94"/>
      <c r="AM12" s="94"/>
      <c r="AO12" s="94"/>
      <c r="AP12" s="94"/>
      <c r="AR12" s="94"/>
      <c r="AS12" s="94"/>
      <c r="AU12" s="94"/>
      <c r="AV12" s="94"/>
      <c r="AX12" s="94"/>
      <c r="AY12" s="94"/>
      <c r="BA12" s="94"/>
      <c r="BB12" s="94"/>
      <c r="BD12" s="94"/>
      <c r="BE12" s="94"/>
      <c r="BG12" s="94"/>
      <c r="BH12" s="94"/>
      <c r="BJ12" s="94"/>
      <c r="BK12" s="94"/>
      <c r="BM12" s="94"/>
      <c r="BN12" s="94"/>
      <c r="BP12" s="94"/>
      <c r="BQ12" s="94"/>
      <c r="BS12" s="94"/>
      <c r="BT12" s="94"/>
      <c r="BV12" s="94"/>
      <c r="BW12" s="94"/>
      <c r="BY12" s="94"/>
      <c r="BZ12" s="94"/>
      <c r="CB12" s="94"/>
      <c r="CC12" s="94"/>
      <c r="CE12" s="94"/>
      <c r="CF12" s="94"/>
      <c r="CH12" s="94"/>
      <c r="CI12" s="94"/>
      <c r="CK12" s="94"/>
      <c r="CL12" s="94"/>
      <c r="CN12" s="94"/>
      <c r="CO12" s="94"/>
      <c r="CQ12" s="94"/>
      <c r="CR12" s="94"/>
      <c r="CT12" s="94"/>
      <c r="CU12" s="94"/>
      <c r="CW12" s="94"/>
      <c r="CX12" s="94"/>
      <c r="CZ12" s="94"/>
      <c r="DA12" s="94"/>
      <c r="DC12" s="94"/>
      <c r="DD12" s="94"/>
      <c r="DF12" s="94"/>
      <c r="DG12" s="94"/>
      <c r="DI12" s="94"/>
      <c r="DJ12" s="94"/>
      <c r="DL12" s="94"/>
      <c r="DM12" s="94"/>
      <c r="DO12" s="94"/>
      <c r="DP12" s="94"/>
      <c r="DR12" s="94"/>
      <c r="DS12" s="94"/>
      <c r="DU12" s="94"/>
      <c r="DV12" s="94"/>
      <c r="DX12" s="94"/>
      <c r="DY12" s="94"/>
      <c r="EA12" s="94"/>
      <c r="EB12" s="95"/>
      <c r="ED12" s="94"/>
      <c r="EE12" s="94"/>
      <c r="EG12" s="94"/>
      <c r="EH12" s="94"/>
      <c r="EJ12" s="94"/>
      <c r="EK12" s="94"/>
      <c r="EM12" s="94"/>
      <c r="EN12" s="94"/>
      <c r="EP12" s="94"/>
      <c r="EQ12" s="94"/>
      <c r="ES12" s="94"/>
      <c r="ET12" s="94"/>
      <c r="EV12" s="94"/>
      <c r="EW12" s="94"/>
      <c r="EY12" s="94"/>
      <c r="EZ12" s="94"/>
      <c r="FB12" s="94"/>
      <c r="FC12" s="94"/>
      <c r="FE12" s="94"/>
      <c r="FF12" s="94"/>
      <c r="FH12" s="94"/>
      <c r="FI12" s="94"/>
      <c r="FK12" s="94"/>
      <c r="FL12" s="94"/>
      <c r="FN12" s="94"/>
      <c r="FO12" s="94"/>
      <c r="FQ12" s="94"/>
      <c r="FR12" s="94"/>
      <c r="FT12" s="94"/>
      <c r="FU12" s="94"/>
      <c r="FW12" s="94"/>
      <c r="FX12" s="94"/>
      <c r="FZ12" s="94"/>
      <c r="GA12" s="94"/>
      <c r="GC12" s="94"/>
      <c r="GD12" s="94"/>
      <c r="GF12" s="94"/>
      <c r="GG12" s="94"/>
      <c r="GI12" s="94"/>
      <c r="GJ12" s="94"/>
      <c r="GL12" s="94"/>
      <c r="GM12" s="94"/>
      <c r="GO12" s="94"/>
      <c r="GP12" s="94"/>
      <c r="GR12" s="94"/>
      <c r="GS12" s="94"/>
      <c r="GU12" s="94"/>
      <c r="GV12" s="94"/>
      <c r="GX12" s="94"/>
      <c r="GY12" s="94"/>
      <c r="HA12" s="94"/>
      <c r="HB12" s="94"/>
      <c r="HD12" s="94"/>
      <c r="HE12" s="94"/>
      <c r="HG12" s="94"/>
      <c r="HH12" s="94"/>
      <c r="HJ12" s="94"/>
      <c r="HK12" s="94"/>
      <c r="HM12" s="94"/>
      <c r="HN12" s="94"/>
      <c r="HP12" s="94"/>
      <c r="HQ12" s="94"/>
      <c r="HS12" s="94"/>
      <c r="HT12" s="94"/>
      <c r="HV12" s="94"/>
      <c r="HW12" s="94"/>
      <c r="HY12" s="94"/>
      <c r="HZ12" s="94"/>
      <c r="IB12" s="94"/>
      <c r="IC12" s="94"/>
      <c r="IE12" s="94"/>
      <c r="IF12" s="94"/>
    </row>
    <row r="13" spans="1:240" ht="12" x14ac:dyDescent="0.25">
      <c r="A13" s="94"/>
      <c r="B13" s="234" t="s">
        <v>104</v>
      </c>
      <c r="C13" s="99"/>
      <c r="D13" s="98"/>
      <c r="E13" s="94"/>
      <c r="G13" s="92"/>
      <c r="J13" s="94"/>
      <c r="K13" s="94"/>
      <c r="M13" s="94"/>
      <c r="N13" s="94"/>
      <c r="P13" s="94"/>
      <c r="Q13" s="94"/>
      <c r="S13" s="94"/>
      <c r="T13" s="94"/>
      <c r="V13" s="94"/>
      <c r="W13" s="94"/>
      <c r="Y13" s="94"/>
      <c r="Z13" s="94"/>
      <c r="AB13" s="94"/>
      <c r="AC13" s="94"/>
      <c r="AE13" s="94"/>
      <c r="AF13" s="94"/>
      <c r="AG13" s="94"/>
      <c r="AI13" s="94"/>
      <c r="AJ13" s="94"/>
      <c r="AL13" s="94"/>
      <c r="AM13" s="94"/>
      <c r="AO13" s="94"/>
      <c r="AP13" s="94"/>
      <c r="AR13" s="94"/>
      <c r="AS13" s="94"/>
      <c r="AU13" s="94"/>
      <c r="AV13" s="94"/>
      <c r="AX13" s="94"/>
      <c r="AY13" s="94"/>
      <c r="BA13" s="94"/>
      <c r="BB13" s="94"/>
      <c r="BD13" s="94"/>
      <c r="BE13" s="94"/>
      <c r="BG13" s="94"/>
      <c r="BH13" s="94"/>
      <c r="BJ13" s="94"/>
      <c r="BK13" s="94"/>
      <c r="BM13" s="94"/>
      <c r="BN13" s="94"/>
      <c r="BP13" s="94"/>
      <c r="BQ13" s="94"/>
      <c r="BS13" s="94"/>
      <c r="BT13" s="94"/>
      <c r="BV13" s="94"/>
      <c r="BW13" s="94"/>
      <c r="BY13" s="94"/>
      <c r="BZ13" s="94"/>
      <c r="CB13" s="94"/>
      <c r="CC13" s="94"/>
      <c r="CE13" s="94"/>
      <c r="CF13" s="94"/>
      <c r="CH13" s="94"/>
      <c r="CI13" s="94"/>
      <c r="CK13" s="94"/>
      <c r="CL13" s="94"/>
      <c r="CN13" s="94"/>
      <c r="CO13" s="94"/>
      <c r="CQ13" s="94"/>
      <c r="CR13" s="94"/>
      <c r="CT13" s="94"/>
      <c r="CU13" s="94"/>
      <c r="CW13" s="94"/>
      <c r="CX13" s="94"/>
      <c r="CZ13" s="94"/>
      <c r="DA13" s="94"/>
      <c r="DC13" s="94"/>
      <c r="DD13" s="94"/>
      <c r="DF13" s="94"/>
      <c r="DG13" s="94"/>
      <c r="DI13" s="94"/>
      <c r="DJ13" s="94"/>
      <c r="DL13" s="94"/>
      <c r="DM13" s="94"/>
      <c r="DO13" s="94"/>
      <c r="DP13" s="94"/>
      <c r="DR13" s="94"/>
      <c r="DS13" s="94"/>
      <c r="DU13" s="94"/>
      <c r="DV13" s="94"/>
      <c r="DX13" s="94"/>
      <c r="DY13" s="94"/>
      <c r="EA13" s="94"/>
      <c r="EB13" s="95"/>
      <c r="ED13" s="94"/>
      <c r="EE13" s="94"/>
      <c r="EG13" s="94"/>
      <c r="EH13" s="94"/>
      <c r="EJ13" s="94"/>
      <c r="EK13" s="94"/>
      <c r="EM13" s="94"/>
      <c r="EN13" s="94"/>
      <c r="EP13" s="94"/>
      <c r="EQ13" s="94"/>
      <c r="ES13" s="94"/>
      <c r="ET13" s="94"/>
      <c r="EV13" s="94"/>
      <c r="EW13" s="94"/>
      <c r="EY13" s="94"/>
      <c r="EZ13" s="94"/>
      <c r="FB13" s="94"/>
      <c r="FC13" s="94"/>
      <c r="FE13" s="94"/>
      <c r="FF13" s="94"/>
      <c r="FH13" s="94"/>
      <c r="FI13" s="94"/>
      <c r="FK13" s="94"/>
      <c r="FL13" s="94"/>
      <c r="FN13" s="94"/>
      <c r="FO13" s="94"/>
      <c r="FQ13" s="94"/>
      <c r="FR13" s="94"/>
      <c r="FT13" s="94"/>
      <c r="FU13" s="94"/>
      <c r="FW13" s="94"/>
      <c r="FX13" s="94"/>
      <c r="FZ13" s="94"/>
      <c r="GA13" s="94"/>
      <c r="GC13" s="94"/>
      <c r="GD13" s="94"/>
      <c r="GF13" s="94"/>
      <c r="GG13" s="94"/>
      <c r="GI13" s="94"/>
      <c r="GJ13" s="94"/>
      <c r="GL13" s="94"/>
      <c r="GM13" s="94"/>
      <c r="GO13" s="94"/>
      <c r="GP13" s="94"/>
      <c r="GR13" s="94"/>
      <c r="GS13" s="94"/>
      <c r="GU13" s="94"/>
      <c r="GV13" s="94"/>
      <c r="GX13" s="94"/>
      <c r="GY13" s="94"/>
      <c r="HA13" s="94"/>
      <c r="HB13" s="94"/>
      <c r="HD13" s="94"/>
      <c r="HE13" s="94"/>
      <c r="HG13" s="94"/>
      <c r="HH13" s="94"/>
      <c r="HJ13" s="94"/>
      <c r="HK13" s="94"/>
      <c r="HM13" s="94"/>
      <c r="HN13" s="94"/>
      <c r="HP13" s="94"/>
      <c r="HQ13" s="94"/>
      <c r="HS13" s="94"/>
      <c r="HT13" s="94"/>
      <c r="HV13" s="94"/>
      <c r="HW13" s="94"/>
      <c r="HY13" s="94"/>
      <c r="HZ13" s="94"/>
      <c r="IB13" s="94"/>
      <c r="IC13" s="94"/>
      <c r="IE13" s="94"/>
      <c r="IF13" s="94"/>
    </row>
    <row r="14" spans="1:240" ht="12" x14ac:dyDescent="0.25">
      <c r="A14" s="94"/>
      <c r="B14" s="234" t="s">
        <v>105</v>
      </c>
      <c r="C14" s="99"/>
      <c r="D14" s="98"/>
      <c r="E14" s="94"/>
      <c r="G14" s="92"/>
      <c r="J14" s="94"/>
      <c r="K14" s="94"/>
      <c r="M14" s="94"/>
      <c r="N14" s="94"/>
      <c r="P14" s="94"/>
      <c r="Q14" s="94"/>
      <c r="S14" s="94"/>
      <c r="T14" s="94"/>
      <c r="V14" s="94"/>
      <c r="W14" s="94"/>
      <c r="Y14" s="94"/>
      <c r="Z14" s="94"/>
      <c r="AB14" s="94"/>
      <c r="AC14" s="94"/>
      <c r="AE14" s="94"/>
      <c r="AF14" s="94"/>
      <c r="AG14" s="94"/>
      <c r="AI14" s="94"/>
      <c r="AJ14" s="94"/>
      <c r="AL14" s="94"/>
      <c r="AM14" s="94"/>
      <c r="AO14" s="94"/>
      <c r="AP14" s="94"/>
      <c r="AR14" s="94"/>
      <c r="AS14" s="94"/>
      <c r="AU14" s="94"/>
      <c r="AV14" s="94"/>
      <c r="AX14" s="94"/>
      <c r="AY14" s="94"/>
      <c r="BA14" s="94"/>
      <c r="BB14" s="94"/>
      <c r="BD14" s="94"/>
      <c r="BE14" s="94"/>
      <c r="BG14" s="94"/>
      <c r="BH14" s="94"/>
      <c r="BJ14" s="94"/>
      <c r="BK14" s="94"/>
      <c r="BM14" s="94"/>
      <c r="BN14" s="94"/>
      <c r="BP14" s="94"/>
      <c r="BQ14" s="94"/>
      <c r="BS14" s="94"/>
      <c r="BT14" s="94"/>
      <c r="BV14" s="94"/>
      <c r="BW14" s="94"/>
      <c r="BY14" s="94"/>
      <c r="BZ14" s="94"/>
      <c r="CB14" s="94"/>
      <c r="CC14" s="94"/>
      <c r="CE14" s="94"/>
      <c r="CF14" s="94"/>
      <c r="CH14" s="94"/>
      <c r="CI14" s="94"/>
      <c r="CK14" s="94"/>
      <c r="CL14" s="94"/>
      <c r="CN14" s="94"/>
      <c r="CO14" s="94"/>
      <c r="CQ14" s="94"/>
      <c r="CR14" s="94"/>
      <c r="CT14" s="94"/>
      <c r="CU14" s="94"/>
      <c r="CW14" s="94"/>
      <c r="CX14" s="94"/>
      <c r="CZ14" s="94"/>
      <c r="DA14" s="94"/>
      <c r="DC14" s="94"/>
      <c r="DD14" s="94"/>
      <c r="DF14" s="94"/>
      <c r="DG14" s="94"/>
      <c r="DI14" s="94"/>
      <c r="DJ14" s="94"/>
      <c r="DL14" s="94"/>
      <c r="DM14" s="94"/>
      <c r="DO14" s="94"/>
      <c r="DP14" s="94"/>
      <c r="DR14" s="94"/>
      <c r="DS14" s="94"/>
      <c r="DU14" s="94"/>
      <c r="DV14" s="94"/>
      <c r="DX14" s="94"/>
      <c r="DY14" s="94"/>
      <c r="EA14" s="94"/>
      <c r="EB14" s="95"/>
      <c r="ED14" s="94"/>
      <c r="EE14" s="94"/>
      <c r="EG14" s="94"/>
      <c r="EH14" s="94"/>
      <c r="EJ14" s="94"/>
      <c r="EK14" s="94"/>
      <c r="EM14" s="94"/>
      <c r="EN14" s="94"/>
      <c r="EP14" s="94"/>
      <c r="EQ14" s="94"/>
      <c r="ES14" s="94"/>
      <c r="ET14" s="94"/>
      <c r="EV14" s="94"/>
      <c r="EW14" s="94"/>
      <c r="EY14" s="94"/>
      <c r="EZ14" s="94"/>
      <c r="FB14" s="94"/>
      <c r="FC14" s="94"/>
      <c r="FE14" s="94"/>
      <c r="FF14" s="94"/>
      <c r="FH14" s="94"/>
      <c r="FI14" s="94"/>
      <c r="FK14" s="94"/>
      <c r="FL14" s="94"/>
      <c r="FN14" s="94"/>
      <c r="FO14" s="94"/>
      <c r="FQ14" s="94"/>
      <c r="FR14" s="94"/>
      <c r="FT14" s="94"/>
      <c r="FU14" s="94"/>
      <c r="FW14" s="94"/>
      <c r="FX14" s="94"/>
      <c r="FZ14" s="94"/>
      <c r="GA14" s="94"/>
      <c r="GC14" s="94"/>
      <c r="GD14" s="94"/>
      <c r="GF14" s="94"/>
      <c r="GG14" s="94"/>
      <c r="GI14" s="94"/>
      <c r="GJ14" s="94"/>
      <c r="GL14" s="94"/>
      <c r="GM14" s="94"/>
      <c r="GO14" s="94"/>
      <c r="GP14" s="94"/>
      <c r="GR14" s="94"/>
      <c r="GS14" s="94"/>
      <c r="GU14" s="94"/>
      <c r="GV14" s="94"/>
      <c r="GX14" s="94"/>
      <c r="GY14" s="94"/>
      <c r="HA14" s="94"/>
      <c r="HB14" s="94"/>
      <c r="HD14" s="94"/>
      <c r="HE14" s="94"/>
      <c r="HG14" s="94"/>
      <c r="HH14" s="94"/>
      <c r="HJ14" s="94"/>
      <c r="HK14" s="94"/>
      <c r="HM14" s="94"/>
      <c r="HN14" s="94"/>
      <c r="HP14" s="94"/>
      <c r="HQ14" s="94"/>
      <c r="HS14" s="94"/>
      <c r="HT14" s="94"/>
      <c r="HV14" s="94"/>
      <c r="HW14" s="94"/>
      <c r="HY14" s="94"/>
      <c r="HZ14" s="94"/>
      <c r="IB14" s="94"/>
      <c r="IC14" s="94"/>
      <c r="IE14" s="94"/>
      <c r="IF14" s="94"/>
    </row>
    <row r="15" spans="1:240" ht="12" x14ac:dyDescent="0.25">
      <c r="A15" s="94"/>
      <c r="B15" s="234" t="s">
        <v>106</v>
      </c>
      <c r="C15" s="99"/>
      <c r="D15" s="98"/>
      <c r="E15" s="94"/>
      <c r="G15" s="92"/>
      <c r="J15" s="94"/>
      <c r="K15" s="94"/>
      <c r="M15" s="94"/>
      <c r="N15" s="94"/>
      <c r="P15" s="94"/>
      <c r="Q15" s="94"/>
      <c r="S15" s="94"/>
      <c r="T15" s="94"/>
      <c r="V15" s="94"/>
      <c r="W15" s="94"/>
      <c r="Y15" s="94"/>
      <c r="Z15" s="94"/>
      <c r="AB15" s="94"/>
      <c r="AC15" s="94"/>
      <c r="AE15" s="94"/>
      <c r="AF15" s="94"/>
      <c r="AG15" s="94"/>
      <c r="AI15" s="94"/>
      <c r="AJ15" s="94"/>
      <c r="AL15" s="94"/>
      <c r="AM15" s="94"/>
      <c r="AO15" s="94"/>
      <c r="AP15" s="94"/>
      <c r="AR15" s="94"/>
      <c r="AS15" s="94"/>
      <c r="AU15" s="94"/>
      <c r="AV15" s="94"/>
      <c r="AX15" s="94"/>
      <c r="AY15" s="94"/>
      <c r="BA15" s="94"/>
      <c r="BB15" s="94"/>
      <c r="BD15" s="94"/>
      <c r="BE15" s="94"/>
      <c r="BG15" s="94"/>
      <c r="BH15" s="94"/>
      <c r="BJ15" s="94"/>
      <c r="BK15" s="94"/>
      <c r="BM15" s="94"/>
      <c r="BN15" s="94"/>
      <c r="BP15" s="94"/>
      <c r="BQ15" s="94"/>
      <c r="BS15" s="94"/>
      <c r="BT15" s="94"/>
      <c r="BV15" s="94"/>
      <c r="BW15" s="94"/>
      <c r="BY15" s="94"/>
      <c r="BZ15" s="94"/>
      <c r="CB15" s="94"/>
      <c r="CC15" s="94"/>
      <c r="CE15" s="94"/>
      <c r="CF15" s="94"/>
      <c r="CH15" s="94"/>
      <c r="CI15" s="94"/>
      <c r="CK15" s="94"/>
      <c r="CL15" s="94"/>
      <c r="CN15" s="94"/>
      <c r="CO15" s="94"/>
      <c r="CQ15" s="94"/>
      <c r="CR15" s="94"/>
      <c r="CT15" s="94"/>
      <c r="CU15" s="94"/>
      <c r="CW15" s="94"/>
      <c r="CX15" s="94"/>
      <c r="CZ15" s="94"/>
      <c r="DA15" s="94"/>
      <c r="DC15" s="94"/>
      <c r="DD15" s="94"/>
      <c r="DF15" s="94"/>
      <c r="DG15" s="94"/>
      <c r="DI15" s="94"/>
      <c r="DJ15" s="94"/>
      <c r="DL15" s="94"/>
      <c r="DM15" s="94"/>
      <c r="DO15" s="94"/>
      <c r="DP15" s="94"/>
      <c r="DR15" s="94"/>
      <c r="DS15" s="94"/>
      <c r="DU15" s="94"/>
      <c r="DV15" s="94"/>
      <c r="DX15" s="94"/>
      <c r="DY15" s="94"/>
      <c r="EA15" s="94"/>
      <c r="EB15" s="95"/>
      <c r="ED15" s="94"/>
      <c r="EE15" s="94"/>
      <c r="EG15" s="94"/>
      <c r="EH15" s="94"/>
      <c r="EJ15" s="94"/>
      <c r="EK15" s="94"/>
      <c r="EM15" s="94"/>
      <c r="EN15" s="94"/>
      <c r="EP15" s="94"/>
      <c r="EQ15" s="94"/>
      <c r="ES15" s="94"/>
      <c r="ET15" s="94"/>
      <c r="EV15" s="94"/>
      <c r="EW15" s="94"/>
      <c r="EY15" s="94"/>
      <c r="EZ15" s="94"/>
      <c r="FB15" s="94"/>
      <c r="FC15" s="94"/>
      <c r="FE15" s="94"/>
      <c r="FF15" s="94"/>
      <c r="FH15" s="94"/>
      <c r="FI15" s="94"/>
      <c r="FK15" s="94"/>
      <c r="FL15" s="94"/>
      <c r="FN15" s="94"/>
      <c r="FO15" s="94"/>
      <c r="FQ15" s="94"/>
      <c r="FR15" s="94"/>
      <c r="FT15" s="94"/>
      <c r="FU15" s="94"/>
      <c r="FW15" s="94"/>
      <c r="FX15" s="94"/>
      <c r="FZ15" s="94"/>
      <c r="GA15" s="94"/>
      <c r="GC15" s="94"/>
      <c r="GD15" s="94"/>
      <c r="GF15" s="94"/>
      <c r="GG15" s="94"/>
      <c r="GI15" s="94"/>
      <c r="GJ15" s="94"/>
      <c r="GL15" s="94"/>
      <c r="GM15" s="94"/>
      <c r="GO15" s="94"/>
      <c r="GP15" s="94"/>
      <c r="GR15" s="94"/>
      <c r="GS15" s="94"/>
      <c r="GU15" s="94"/>
      <c r="GV15" s="94"/>
      <c r="GX15" s="94"/>
      <c r="GY15" s="94"/>
      <c r="HA15" s="94"/>
      <c r="HB15" s="94"/>
      <c r="HD15" s="94"/>
      <c r="HE15" s="94"/>
      <c r="HG15" s="94"/>
      <c r="HH15" s="94"/>
      <c r="HJ15" s="94"/>
      <c r="HK15" s="94"/>
      <c r="HM15" s="94"/>
      <c r="HN15" s="94"/>
      <c r="HP15" s="94"/>
      <c r="HQ15" s="94"/>
      <c r="HS15" s="94"/>
      <c r="HT15" s="94"/>
      <c r="HV15" s="94"/>
      <c r="HW15" s="94"/>
      <c r="HY15" s="94"/>
      <c r="HZ15" s="94"/>
      <c r="IB15" s="94"/>
      <c r="IC15" s="94"/>
      <c r="IE15" s="94"/>
      <c r="IF15" s="94"/>
    </row>
    <row r="16" spans="1:240" ht="12" x14ac:dyDescent="0.25">
      <c r="A16" s="94"/>
      <c r="B16" s="234" t="s">
        <v>108</v>
      </c>
      <c r="C16" s="99"/>
      <c r="D16" s="98"/>
      <c r="E16" s="94"/>
      <c r="G16" s="92"/>
      <c r="J16" s="94"/>
      <c r="K16" s="94"/>
      <c r="M16" s="94"/>
      <c r="N16" s="94"/>
      <c r="P16" s="94"/>
      <c r="Q16" s="94"/>
      <c r="S16" s="94"/>
      <c r="T16" s="94"/>
      <c r="V16" s="94"/>
      <c r="W16" s="94"/>
      <c r="Y16" s="94"/>
      <c r="Z16" s="94"/>
      <c r="AB16" s="94"/>
      <c r="AC16" s="94"/>
      <c r="AE16" s="94"/>
      <c r="AF16" s="94"/>
      <c r="AG16" s="94"/>
      <c r="AI16" s="94"/>
      <c r="AJ16" s="94"/>
      <c r="AL16" s="94"/>
      <c r="AM16" s="94"/>
      <c r="AO16" s="94"/>
      <c r="AP16" s="94"/>
      <c r="AR16" s="94"/>
      <c r="AS16" s="94"/>
      <c r="AU16" s="94"/>
      <c r="AV16" s="94"/>
      <c r="AX16" s="94"/>
      <c r="AY16" s="94"/>
      <c r="BA16" s="94"/>
      <c r="BB16" s="94"/>
      <c r="BD16" s="94"/>
      <c r="BE16" s="94"/>
      <c r="BG16" s="94"/>
      <c r="BH16" s="94"/>
      <c r="BJ16" s="94"/>
      <c r="BK16" s="94"/>
      <c r="BM16" s="94"/>
      <c r="BN16" s="94"/>
      <c r="BP16" s="94"/>
      <c r="BQ16" s="94"/>
      <c r="BS16" s="94"/>
      <c r="BT16" s="94"/>
      <c r="BV16" s="94"/>
      <c r="BW16" s="94"/>
      <c r="BY16" s="94"/>
      <c r="BZ16" s="94"/>
      <c r="CB16" s="94"/>
      <c r="CC16" s="94"/>
      <c r="CE16" s="94"/>
      <c r="CF16" s="94"/>
      <c r="CH16" s="94"/>
      <c r="CI16" s="94"/>
      <c r="CK16" s="94"/>
      <c r="CL16" s="94"/>
      <c r="CN16" s="94"/>
      <c r="CO16" s="94"/>
      <c r="CQ16" s="94"/>
      <c r="CR16" s="94"/>
      <c r="CT16" s="94"/>
      <c r="CU16" s="94"/>
      <c r="CW16" s="94"/>
      <c r="CX16" s="94"/>
      <c r="CZ16" s="94"/>
      <c r="DA16" s="94"/>
      <c r="DC16" s="94"/>
      <c r="DD16" s="94"/>
      <c r="DF16" s="94"/>
      <c r="DG16" s="94"/>
      <c r="DI16" s="94"/>
      <c r="DJ16" s="94"/>
      <c r="DL16" s="94"/>
      <c r="DM16" s="94"/>
      <c r="DO16" s="94"/>
      <c r="DP16" s="94"/>
      <c r="DR16" s="94"/>
      <c r="DS16" s="94"/>
      <c r="DU16" s="94"/>
      <c r="DV16" s="94"/>
      <c r="DX16" s="94"/>
      <c r="DY16" s="94"/>
      <c r="EA16" s="94"/>
      <c r="EB16" s="95"/>
      <c r="ED16" s="94"/>
      <c r="EE16" s="94"/>
      <c r="EG16" s="94"/>
      <c r="EH16" s="94"/>
      <c r="EJ16" s="94"/>
      <c r="EK16" s="94"/>
      <c r="EM16" s="94"/>
      <c r="EN16" s="94"/>
      <c r="EP16" s="94"/>
      <c r="EQ16" s="94"/>
      <c r="ES16" s="94"/>
      <c r="ET16" s="94"/>
      <c r="EV16" s="94"/>
      <c r="EW16" s="94"/>
      <c r="EY16" s="94"/>
      <c r="EZ16" s="94"/>
      <c r="FB16" s="94"/>
      <c r="FC16" s="94"/>
      <c r="FE16" s="94"/>
      <c r="FF16" s="94"/>
      <c r="FH16" s="94"/>
      <c r="FI16" s="94"/>
      <c r="FK16" s="94"/>
      <c r="FL16" s="94"/>
      <c r="FN16" s="94"/>
      <c r="FO16" s="94"/>
      <c r="FQ16" s="94"/>
      <c r="FR16" s="94"/>
      <c r="FT16" s="94"/>
      <c r="FU16" s="94"/>
      <c r="FW16" s="94"/>
      <c r="FX16" s="94"/>
      <c r="FZ16" s="94"/>
      <c r="GA16" s="94"/>
      <c r="GC16" s="94"/>
      <c r="GD16" s="94"/>
      <c r="GF16" s="94"/>
      <c r="GG16" s="94"/>
      <c r="GI16" s="94"/>
      <c r="GJ16" s="94"/>
      <c r="GL16" s="94"/>
      <c r="GM16" s="94"/>
      <c r="GO16" s="94"/>
      <c r="GP16" s="94"/>
      <c r="GR16" s="94"/>
      <c r="GS16" s="94"/>
      <c r="GU16" s="94"/>
      <c r="GV16" s="94"/>
      <c r="GX16" s="94"/>
      <c r="GY16" s="94"/>
      <c r="HA16" s="94"/>
      <c r="HB16" s="94"/>
      <c r="HD16" s="94"/>
      <c r="HE16" s="94"/>
      <c r="HG16" s="94"/>
      <c r="HH16" s="94"/>
      <c r="HJ16" s="94"/>
      <c r="HK16" s="94"/>
      <c r="HM16" s="94"/>
      <c r="HN16" s="94"/>
      <c r="HP16" s="94"/>
      <c r="HQ16" s="94"/>
      <c r="HS16" s="94"/>
      <c r="HT16" s="94"/>
      <c r="HV16" s="94"/>
      <c r="HW16" s="94"/>
      <c r="HY16" s="94"/>
      <c r="HZ16" s="94"/>
      <c r="IB16" s="94"/>
      <c r="IC16" s="94"/>
      <c r="IE16" s="94"/>
      <c r="IF16" s="94"/>
    </row>
    <row r="17" spans="1:240" ht="12" x14ac:dyDescent="0.25">
      <c r="A17" s="94"/>
      <c r="B17" s="234" t="s">
        <v>107</v>
      </c>
      <c r="C17" s="99"/>
      <c r="D17" s="130"/>
      <c r="E17" s="94"/>
      <c r="G17" s="92"/>
      <c r="J17" s="94"/>
      <c r="K17" s="94"/>
      <c r="M17" s="94"/>
      <c r="N17" s="94"/>
      <c r="P17" s="94"/>
      <c r="Q17" s="94"/>
      <c r="S17" s="94"/>
      <c r="T17" s="94"/>
      <c r="V17" s="94"/>
      <c r="W17" s="94"/>
      <c r="Y17" s="94"/>
      <c r="Z17" s="94"/>
      <c r="AB17" s="94"/>
      <c r="AC17" s="94"/>
      <c r="AE17" s="94"/>
      <c r="AF17" s="94"/>
      <c r="AG17" s="94"/>
      <c r="AI17" s="94"/>
      <c r="AJ17" s="94"/>
      <c r="AL17" s="94"/>
      <c r="AM17" s="94"/>
      <c r="AO17" s="94"/>
      <c r="AP17" s="94"/>
      <c r="AR17" s="94"/>
      <c r="AS17" s="94"/>
      <c r="AU17" s="94"/>
      <c r="AV17" s="94"/>
      <c r="AX17" s="94"/>
      <c r="AY17" s="94"/>
      <c r="BA17" s="94"/>
      <c r="BB17" s="94"/>
      <c r="BD17" s="94"/>
      <c r="BE17" s="94"/>
      <c r="BG17" s="94"/>
      <c r="BH17" s="94"/>
      <c r="BJ17" s="94"/>
      <c r="BK17" s="94"/>
      <c r="BM17" s="94"/>
      <c r="BN17" s="94"/>
      <c r="BP17" s="94"/>
      <c r="BQ17" s="94"/>
      <c r="BS17" s="94"/>
      <c r="BT17" s="94"/>
      <c r="BV17" s="94"/>
      <c r="BW17" s="94"/>
      <c r="BY17" s="94"/>
      <c r="BZ17" s="94"/>
      <c r="CB17" s="94"/>
      <c r="CC17" s="94"/>
      <c r="CE17" s="94"/>
      <c r="CF17" s="94"/>
      <c r="CH17" s="94"/>
      <c r="CI17" s="94"/>
      <c r="CK17" s="94"/>
      <c r="CL17" s="94"/>
      <c r="CN17" s="94"/>
      <c r="CO17" s="94"/>
      <c r="CQ17" s="94"/>
      <c r="CR17" s="94"/>
      <c r="CT17" s="94"/>
      <c r="CU17" s="94"/>
      <c r="CW17" s="94"/>
      <c r="CX17" s="94"/>
      <c r="CZ17" s="94"/>
      <c r="DA17" s="94"/>
      <c r="DC17" s="94"/>
      <c r="DD17" s="94"/>
      <c r="DF17" s="94"/>
      <c r="DG17" s="94"/>
      <c r="DI17" s="94"/>
      <c r="DJ17" s="94"/>
      <c r="DL17" s="94"/>
      <c r="DM17" s="94"/>
      <c r="DO17" s="94"/>
      <c r="DP17" s="94"/>
      <c r="DR17" s="94"/>
      <c r="DS17" s="94"/>
      <c r="DU17" s="94"/>
      <c r="DV17" s="94"/>
      <c r="DX17" s="94"/>
      <c r="DY17" s="94"/>
      <c r="EA17" s="94"/>
      <c r="EB17" s="95"/>
      <c r="ED17" s="94"/>
      <c r="EE17" s="94"/>
      <c r="EG17" s="94"/>
      <c r="EH17" s="94"/>
      <c r="EJ17" s="94"/>
      <c r="EK17" s="94"/>
      <c r="EM17" s="94"/>
      <c r="EN17" s="94"/>
      <c r="EP17" s="94"/>
      <c r="EQ17" s="94"/>
      <c r="ES17" s="94"/>
      <c r="ET17" s="94"/>
      <c r="EV17" s="94"/>
      <c r="EW17" s="94"/>
      <c r="EY17" s="94"/>
      <c r="EZ17" s="94"/>
      <c r="FB17" s="94"/>
      <c r="FC17" s="94"/>
      <c r="FE17" s="94"/>
      <c r="FF17" s="94"/>
      <c r="FH17" s="94"/>
      <c r="FI17" s="94"/>
      <c r="FK17" s="94"/>
      <c r="FL17" s="94"/>
      <c r="FN17" s="94"/>
      <c r="FO17" s="94"/>
      <c r="FQ17" s="94"/>
      <c r="FR17" s="94"/>
      <c r="FT17" s="94"/>
      <c r="FU17" s="94"/>
      <c r="FW17" s="94"/>
      <c r="FX17" s="94"/>
      <c r="FZ17" s="94"/>
      <c r="GA17" s="94"/>
      <c r="GC17" s="94"/>
      <c r="GD17" s="94"/>
      <c r="GF17" s="94"/>
      <c r="GG17" s="94"/>
      <c r="GI17" s="94"/>
      <c r="GJ17" s="94"/>
      <c r="GL17" s="94"/>
      <c r="GM17" s="94"/>
      <c r="GO17" s="94"/>
      <c r="GP17" s="94"/>
      <c r="GR17" s="94"/>
      <c r="GS17" s="94"/>
      <c r="GU17" s="94"/>
      <c r="GV17" s="94"/>
      <c r="GX17" s="94"/>
      <c r="GY17" s="94"/>
      <c r="HA17" s="94"/>
      <c r="HB17" s="94"/>
      <c r="HD17" s="94"/>
      <c r="HE17" s="94"/>
      <c r="HG17" s="94"/>
      <c r="HH17" s="94"/>
      <c r="HJ17" s="94"/>
      <c r="HK17" s="94"/>
      <c r="HM17" s="94"/>
      <c r="HN17" s="94"/>
      <c r="HP17" s="94"/>
      <c r="HQ17" s="94"/>
      <c r="HS17" s="94"/>
      <c r="HT17" s="94"/>
      <c r="HV17" s="94"/>
      <c r="HW17" s="94"/>
      <c r="HY17" s="94"/>
      <c r="HZ17" s="94"/>
      <c r="IB17" s="94"/>
      <c r="IC17" s="94"/>
      <c r="IE17" s="94"/>
      <c r="IF17" s="94"/>
    </row>
    <row r="18" spans="1:240" ht="12" x14ac:dyDescent="0.25">
      <c r="A18" s="94"/>
      <c r="B18" s="234" t="s">
        <v>109</v>
      </c>
      <c r="C18" s="99"/>
      <c r="D18" s="98"/>
      <c r="E18" s="94"/>
      <c r="G18" s="92"/>
      <c r="J18" s="94"/>
      <c r="K18" s="94"/>
      <c r="M18" s="94"/>
      <c r="N18" s="94"/>
      <c r="P18" s="94"/>
      <c r="Q18" s="94"/>
      <c r="S18" s="94"/>
      <c r="T18" s="94"/>
      <c r="V18" s="94"/>
      <c r="W18" s="94"/>
      <c r="Y18" s="94"/>
      <c r="Z18" s="94"/>
      <c r="AB18" s="94"/>
      <c r="AC18" s="94"/>
      <c r="AE18" s="94"/>
      <c r="AF18" s="94"/>
      <c r="AG18" s="94"/>
      <c r="AI18" s="94"/>
      <c r="AJ18" s="94"/>
      <c r="AL18" s="94"/>
      <c r="AM18" s="94"/>
      <c r="AO18" s="94"/>
      <c r="AP18" s="94"/>
      <c r="AR18" s="94"/>
      <c r="AS18" s="94"/>
      <c r="AU18" s="94"/>
      <c r="AV18" s="94"/>
      <c r="AX18" s="94"/>
      <c r="AY18" s="94"/>
      <c r="BA18" s="94"/>
      <c r="BB18" s="94"/>
      <c r="BD18" s="94"/>
      <c r="BE18" s="94"/>
      <c r="BG18" s="94"/>
      <c r="BH18" s="94"/>
      <c r="BJ18" s="94"/>
      <c r="BK18" s="94"/>
      <c r="BM18" s="94"/>
      <c r="BN18" s="94"/>
      <c r="BP18" s="94"/>
      <c r="BQ18" s="94"/>
      <c r="BS18" s="94"/>
      <c r="BT18" s="94"/>
      <c r="BV18" s="94"/>
      <c r="BW18" s="94"/>
      <c r="BY18" s="94"/>
      <c r="BZ18" s="94"/>
      <c r="CB18" s="94"/>
      <c r="CC18" s="94"/>
      <c r="CE18" s="94"/>
      <c r="CF18" s="94"/>
      <c r="CH18" s="94"/>
      <c r="CI18" s="94"/>
      <c r="CK18" s="94"/>
      <c r="CL18" s="94"/>
      <c r="CN18" s="94"/>
      <c r="CO18" s="94"/>
      <c r="CQ18" s="94"/>
      <c r="CR18" s="94"/>
      <c r="CT18" s="94"/>
      <c r="CU18" s="94"/>
      <c r="CW18" s="94"/>
      <c r="CX18" s="94"/>
      <c r="CZ18" s="94"/>
      <c r="DA18" s="94"/>
      <c r="DC18" s="94"/>
      <c r="DD18" s="94"/>
      <c r="DF18" s="94"/>
      <c r="DG18" s="94"/>
      <c r="DI18" s="94"/>
      <c r="DJ18" s="94"/>
      <c r="DL18" s="94"/>
      <c r="DM18" s="94"/>
      <c r="DO18" s="94"/>
      <c r="DP18" s="94"/>
      <c r="DR18" s="94"/>
      <c r="DS18" s="94"/>
      <c r="DU18" s="94"/>
      <c r="DV18" s="94"/>
      <c r="DX18" s="94"/>
      <c r="DY18" s="94"/>
      <c r="EA18" s="94"/>
      <c r="EB18" s="95"/>
      <c r="ED18" s="94"/>
      <c r="EE18" s="94"/>
      <c r="EG18" s="94"/>
      <c r="EH18" s="94"/>
      <c r="EJ18" s="94"/>
      <c r="EK18" s="94"/>
      <c r="EM18" s="94"/>
      <c r="EN18" s="94"/>
      <c r="EP18" s="94"/>
      <c r="EQ18" s="94"/>
      <c r="ES18" s="94"/>
      <c r="ET18" s="94"/>
      <c r="EV18" s="94"/>
      <c r="EW18" s="94"/>
      <c r="EY18" s="94"/>
      <c r="EZ18" s="94"/>
      <c r="FB18" s="94"/>
      <c r="FC18" s="94"/>
      <c r="FE18" s="94"/>
      <c r="FF18" s="94"/>
      <c r="FH18" s="94"/>
      <c r="FI18" s="94"/>
      <c r="FK18" s="94"/>
      <c r="FL18" s="94"/>
      <c r="FN18" s="94"/>
      <c r="FO18" s="94"/>
      <c r="FQ18" s="94"/>
      <c r="FR18" s="94"/>
      <c r="FT18" s="94"/>
      <c r="FU18" s="94"/>
      <c r="FW18" s="94"/>
      <c r="FX18" s="94"/>
      <c r="FZ18" s="94"/>
      <c r="GA18" s="94"/>
      <c r="GC18" s="94"/>
      <c r="GD18" s="94"/>
      <c r="GF18" s="94"/>
      <c r="GG18" s="94"/>
      <c r="GI18" s="94"/>
      <c r="GJ18" s="94"/>
      <c r="GL18" s="94"/>
      <c r="GM18" s="94"/>
      <c r="GO18" s="94"/>
      <c r="GP18" s="94"/>
      <c r="GR18" s="94"/>
      <c r="GS18" s="94"/>
      <c r="GU18" s="94"/>
      <c r="GV18" s="94"/>
      <c r="GX18" s="94"/>
      <c r="GY18" s="94"/>
      <c r="HA18" s="94"/>
      <c r="HB18" s="94"/>
      <c r="HD18" s="94"/>
      <c r="HE18" s="94"/>
      <c r="HG18" s="94"/>
      <c r="HH18" s="94"/>
      <c r="HJ18" s="94"/>
      <c r="HK18" s="94"/>
      <c r="HM18" s="94"/>
      <c r="HN18" s="94"/>
      <c r="HP18" s="94"/>
      <c r="HQ18" s="94"/>
      <c r="HS18" s="94"/>
      <c r="HT18" s="94"/>
      <c r="HV18" s="94"/>
      <c r="HW18" s="94"/>
      <c r="HY18" s="94"/>
      <c r="HZ18" s="94"/>
      <c r="IB18" s="94"/>
      <c r="IC18" s="94"/>
      <c r="IE18" s="94"/>
      <c r="IF18" s="94"/>
    </row>
    <row r="19" spans="1:240" ht="12" x14ac:dyDescent="0.25">
      <c r="A19" s="94"/>
      <c r="B19" s="234" t="s">
        <v>110</v>
      </c>
      <c r="C19" s="99"/>
      <c r="D19" s="98"/>
      <c r="E19" s="94"/>
      <c r="G19" s="92"/>
      <c r="J19" s="94"/>
      <c r="K19" s="94"/>
      <c r="M19" s="94"/>
      <c r="N19" s="94"/>
      <c r="P19" s="94"/>
      <c r="Q19" s="94"/>
      <c r="S19" s="94"/>
      <c r="T19" s="94"/>
      <c r="V19" s="94"/>
      <c r="W19" s="94"/>
      <c r="Y19" s="94"/>
      <c r="Z19" s="94"/>
      <c r="AB19" s="94"/>
      <c r="AC19" s="94"/>
      <c r="AE19" s="94"/>
      <c r="AF19" s="94"/>
      <c r="AG19" s="94"/>
      <c r="AI19" s="94"/>
      <c r="AJ19" s="94"/>
      <c r="AL19" s="94"/>
      <c r="AM19" s="94"/>
      <c r="AO19" s="94"/>
      <c r="AP19" s="94"/>
      <c r="AR19" s="94"/>
      <c r="AS19" s="94"/>
      <c r="AU19" s="94"/>
      <c r="AV19" s="94"/>
      <c r="AX19" s="94"/>
      <c r="AY19" s="94"/>
      <c r="BA19" s="94"/>
      <c r="BB19" s="94"/>
      <c r="BD19" s="94"/>
      <c r="BE19" s="94"/>
      <c r="BG19" s="94"/>
      <c r="BH19" s="94"/>
      <c r="BJ19" s="94"/>
      <c r="BK19" s="94"/>
      <c r="BM19" s="94"/>
      <c r="BN19" s="94"/>
      <c r="BP19" s="94"/>
      <c r="BQ19" s="94"/>
      <c r="BS19" s="94"/>
      <c r="BT19" s="94"/>
      <c r="BV19" s="94"/>
      <c r="BW19" s="94"/>
      <c r="BY19" s="94"/>
      <c r="BZ19" s="94"/>
      <c r="CB19" s="94"/>
      <c r="CC19" s="94"/>
      <c r="CE19" s="94"/>
      <c r="CF19" s="94"/>
      <c r="CH19" s="94"/>
      <c r="CI19" s="94"/>
      <c r="CK19" s="94"/>
      <c r="CL19" s="94"/>
      <c r="CN19" s="94"/>
      <c r="CO19" s="94"/>
      <c r="CQ19" s="94"/>
      <c r="CR19" s="94"/>
      <c r="CT19" s="94"/>
      <c r="CU19" s="94"/>
      <c r="CW19" s="94"/>
      <c r="CX19" s="94"/>
      <c r="CZ19" s="94"/>
      <c r="DA19" s="94"/>
      <c r="DC19" s="94"/>
      <c r="DD19" s="94"/>
      <c r="DF19" s="94"/>
      <c r="DG19" s="94"/>
      <c r="DI19" s="94"/>
      <c r="DJ19" s="94"/>
      <c r="DL19" s="94"/>
      <c r="DM19" s="94"/>
      <c r="DO19" s="94"/>
      <c r="DP19" s="94"/>
      <c r="DR19" s="94"/>
      <c r="DS19" s="94"/>
      <c r="DU19" s="94"/>
      <c r="DV19" s="94"/>
      <c r="DX19" s="94"/>
      <c r="DY19" s="94"/>
      <c r="EA19" s="94"/>
      <c r="EB19" s="95"/>
      <c r="ED19" s="94"/>
      <c r="EE19" s="94"/>
      <c r="EG19" s="94"/>
      <c r="EH19" s="94"/>
      <c r="EJ19" s="94"/>
      <c r="EK19" s="94"/>
      <c r="EM19" s="94"/>
      <c r="EN19" s="94"/>
      <c r="EP19" s="94"/>
      <c r="EQ19" s="94"/>
      <c r="ES19" s="94"/>
      <c r="ET19" s="94"/>
      <c r="EV19" s="94"/>
      <c r="EW19" s="94"/>
      <c r="EY19" s="94"/>
      <c r="EZ19" s="94"/>
      <c r="FB19" s="94"/>
      <c r="FC19" s="94"/>
      <c r="FE19" s="94"/>
      <c r="FF19" s="94"/>
      <c r="FH19" s="94"/>
      <c r="FI19" s="94"/>
      <c r="FK19" s="94"/>
      <c r="FL19" s="94"/>
      <c r="FN19" s="94"/>
      <c r="FO19" s="94"/>
      <c r="FQ19" s="94"/>
      <c r="FR19" s="94"/>
      <c r="FT19" s="94"/>
      <c r="FU19" s="94"/>
      <c r="FW19" s="94"/>
      <c r="FX19" s="94"/>
      <c r="FZ19" s="94"/>
      <c r="GA19" s="94"/>
      <c r="GC19" s="94"/>
      <c r="GD19" s="94"/>
      <c r="GF19" s="94"/>
      <c r="GG19" s="94"/>
      <c r="GI19" s="94"/>
      <c r="GJ19" s="94"/>
      <c r="GL19" s="94"/>
      <c r="GM19" s="94"/>
      <c r="GO19" s="94"/>
      <c r="GP19" s="94"/>
      <c r="GR19" s="94"/>
      <c r="GS19" s="94"/>
      <c r="GU19" s="94"/>
      <c r="GV19" s="94"/>
      <c r="GX19" s="94"/>
      <c r="GY19" s="94"/>
      <c r="HA19" s="94"/>
      <c r="HB19" s="94"/>
      <c r="HD19" s="94"/>
      <c r="HE19" s="94"/>
      <c r="HG19" s="94"/>
      <c r="HH19" s="94"/>
      <c r="HJ19" s="94"/>
      <c r="HK19" s="94"/>
      <c r="HM19" s="94"/>
      <c r="HN19" s="94"/>
      <c r="HP19" s="94"/>
      <c r="HQ19" s="94"/>
      <c r="HS19" s="94"/>
      <c r="HT19" s="94"/>
      <c r="HV19" s="94"/>
      <c r="HW19" s="94"/>
      <c r="HY19" s="94"/>
      <c r="HZ19" s="94"/>
      <c r="IB19" s="94"/>
      <c r="IC19" s="94"/>
      <c r="IE19" s="94"/>
      <c r="IF19" s="94"/>
    </row>
    <row r="20" spans="1:240" ht="12" x14ac:dyDescent="0.25">
      <c r="A20" s="94"/>
      <c r="B20" s="234" t="s">
        <v>111</v>
      </c>
      <c r="C20" s="99"/>
      <c r="D20" s="98"/>
      <c r="E20" s="94"/>
      <c r="G20" s="92"/>
      <c r="J20" s="94"/>
      <c r="K20" s="94"/>
      <c r="M20" s="94"/>
      <c r="N20" s="94"/>
      <c r="P20" s="94"/>
      <c r="Q20" s="94"/>
      <c r="S20" s="94"/>
      <c r="T20" s="94"/>
      <c r="V20" s="94"/>
      <c r="W20" s="94"/>
      <c r="Y20" s="94"/>
      <c r="Z20" s="94"/>
      <c r="AB20" s="94"/>
      <c r="AC20" s="94"/>
      <c r="AE20" s="94"/>
      <c r="AF20" s="94"/>
      <c r="AG20" s="94"/>
      <c r="AI20" s="94"/>
      <c r="AJ20" s="94"/>
      <c r="AL20" s="94"/>
      <c r="AM20" s="94"/>
      <c r="AO20" s="94"/>
      <c r="AP20" s="94"/>
      <c r="AR20" s="94"/>
      <c r="AS20" s="94"/>
      <c r="AU20" s="94"/>
      <c r="AV20" s="94"/>
      <c r="AX20" s="94"/>
      <c r="AY20" s="94"/>
      <c r="BA20" s="94"/>
      <c r="BB20" s="94"/>
      <c r="BD20" s="94"/>
      <c r="BE20" s="94"/>
      <c r="BG20" s="94"/>
      <c r="BH20" s="94"/>
      <c r="BJ20" s="94"/>
      <c r="BK20" s="94"/>
      <c r="BM20" s="94"/>
      <c r="BN20" s="94"/>
      <c r="BP20" s="94"/>
      <c r="BQ20" s="94"/>
      <c r="BS20" s="94"/>
      <c r="BT20" s="94"/>
      <c r="BV20" s="94"/>
      <c r="BW20" s="94"/>
      <c r="BY20" s="94"/>
      <c r="BZ20" s="94"/>
      <c r="CB20" s="94"/>
      <c r="CC20" s="94"/>
      <c r="CE20" s="94"/>
      <c r="CF20" s="94"/>
      <c r="CH20" s="94"/>
      <c r="CI20" s="94"/>
      <c r="CK20" s="94"/>
      <c r="CL20" s="94"/>
      <c r="CN20" s="94"/>
      <c r="CO20" s="94"/>
      <c r="CQ20" s="94"/>
      <c r="CR20" s="94"/>
      <c r="CT20" s="94"/>
      <c r="CU20" s="94"/>
      <c r="CW20" s="94"/>
      <c r="CX20" s="94"/>
      <c r="CZ20" s="94"/>
      <c r="DA20" s="94"/>
      <c r="DC20" s="94"/>
      <c r="DD20" s="94"/>
      <c r="DF20" s="94"/>
      <c r="DG20" s="94"/>
      <c r="DI20" s="94"/>
      <c r="DJ20" s="94"/>
      <c r="DL20" s="94"/>
      <c r="DM20" s="94"/>
      <c r="DO20" s="94"/>
      <c r="DP20" s="94"/>
      <c r="DR20" s="94"/>
      <c r="DS20" s="94"/>
      <c r="DU20" s="94"/>
      <c r="DV20" s="94"/>
      <c r="DX20" s="94"/>
      <c r="DY20" s="94"/>
      <c r="EA20" s="94"/>
      <c r="EB20" s="95"/>
      <c r="ED20" s="94"/>
      <c r="EE20" s="94"/>
      <c r="EG20" s="94"/>
      <c r="EH20" s="94"/>
      <c r="EJ20" s="94"/>
      <c r="EK20" s="94"/>
      <c r="EM20" s="94"/>
      <c r="EN20" s="94"/>
      <c r="EP20" s="94"/>
      <c r="EQ20" s="94"/>
      <c r="ES20" s="94"/>
      <c r="ET20" s="94"/>
      <c r="EV20" s="94"/>
      <c r="EW20" s="94"/>
      <c r="EY20" s="94"/>
      <c r="EZ20" s="94"/>
      <c r="FB20" s="94"/>
      <c r="FC20" s="94"/>
      <c r="FE20" s="94"/>
      <c r="FF20" s="94"/>
      <c r="FH20" s="94"/>
      <c r="FI20" s="94"/>
      <c r="FK20" s="94"/>
      <c r="FL20" s="94"/>
      <c r="FN20" s="94"/>
      <c r="FO20" s="94"/>
      <c r="FQ20" s="94"/>
      <c r="FR20" s="94"/>
      <c r="FT20" s="94"/>
      <c r="FU20" s="94"/>
      <c r="FW20" s="94"/>
      <c r="FX20" s="94"/>
      <c r="FZ20" s="94"/>
      <c r="GA20" s="94"/>
      <c r="GC20" s="94"/>
      <c r="GD20" s="94"/>
      <c r="GF20" s="94"/>
      <c r="GG20" s="94"/>
      <c r="GI20" s="94"/>
      <c r="GJ20" s="94"/>
      <c r="GL20" s="94"/>
      <c r="GM20" s="94"/>
      <c r="GO20" s="94"/>
      <c r="GP20" s="94"/>
      <c r="GR20" s="94"/>
      <c r="GS20" s="94"/>
      <c r="GU20" s="94"/>
      <c r="GV20" s="94"/>
      <c r="GX20" s="94"/>
      <c r="GY20" s="94"/>
      <c r="HA20" s="94"/>
      <c r="HB20" s="94"/>
      <c r="HD20" s="94"/>
      <c r="HE20" s="94"/>
      <c r="HG20" s="94"/>
      <c r="HH20" s="94"/>
      <c r="HJ20" s="94"/>
      <c r="HK20" s="94"/>
      <c r="HM20" s="94"/>
      <c r="HN20" s="94"/>
      <c r="HP20" s="94"/>
      <c r="HQ20" s="94"/>
      <c r="HS20" s="94"/>
      <c r="HT20" s="94"/>
      <c r="HV20" s="94"/>
      <c r="HW20" s="94"/>
      <c r="HY20" s="94"/>
      <c r="HZ20" s="94"/>
      <c r="IB20" s="94"/>
      <c r="IC20" s="94"/>
      <c r="IE20" s="94"/>
      <c r="IF20" s="94"/>
    </row>
    <row r="21" spans="1:240" ht="12" x14ac:dyDescent="0.2">
      <c r="A21" s="94"/>
      <c r="B21" s="234" t="s">
        <v>113</v>
      </c>
      <c r="C21" s="99"/>
      <c r="D21" s="5"/>
      <c r="E21" s="94"/>
      <c r="G21" s="92"/>
      <c r="J21" s="94"/>
      <c r="K21" s="94"/>
      <c r="M21" s="94"/>
      <c r="N21" s="94"/>
      <c r="P21" s="94"/>
      <c r="Q21" s="94"/>
      <c r="S21" s="94"/>
      <c r="T21" s="94"/>
      <c r="V21" s="94"/>
      <c r="W21" s="94"/>
      <c r="Y21" s="94"/>
      <c r="Z21" s="94"/>
      <c r="AB21" s="94"/>
      <c r="AC21" s="94"/>
      <c r="AE21" s="94"/>
      <c r="AF21" s="94"/>
      <c r="AG21" s="94"/>
      <c r="AI21" s="94"/>
      <c r="AJ21" s="94"/>
      <c r="AL21" s="94"/>
      <c r="AM21" s="94"/>
      <c r="AO21" s="94"/>
      <c r="AP21" s="94"/>
      <c r="AR21" s="94"/>
      <c r="AS21" s="94"/>
      <c r="AU21" s="94"/>
      <c r="AV21" s="94"/>
      <c r="AX21" s="94"/>
      <c r="AY21" s="94"/>
      <c r="BA21" s="94"/>
      <c r="BB21" s="94"/>
      <c r="BD21" s="94"/>
      <c r="BE21" s="94"/>
      <c r="BG21" s="94"/>
      <c r="BH21" s="94"/>
      <c r="BJ21" s="94"/>
      <c r="BK21" s="94"/>
      <c r="BM21" s="94"/>
      <c r="BN21" s="94"/>
      <c r="BP21" s="94"/>
      <c r="BQ21" s="94"/>
      <c r="BS21" s="94"/>
      <c r="BT21" s="94"/>
      <c r="BV21" s="94"/>
      <c r="BW21" s="94"/>
      <c r="BY21" s="94"/>
      <c r="BZ21" s="94"/>
      <c r="CB21" s="94"/>
      <c r="CC21" s="94"/>
      <c r="CE21" s="94"/>
      <c r="CF21" s="94"/>
      <c r="CH21" s="94"/>
      <c r="CI21" s="94"/>
      <c r="CK21" s="94"/>
      <c r="CL21" s="94"/>
      <c r="CN21" s="94"/>
      <c r="CO21" s="94"/>
      <c r="CQ21" s="94"/>
      <c r="CR21" s="94"/>
      <c r="CT21" s="94"/>
      <c r="CU21" s="94"/>
      <c r="CW21" s="94"/>
      <c r="CX21" s="94"/>
      <c r="CZ21" s="94"/>
      <c r="DA21" s="94"/>
      <c r="DC21" s="94"/>
      <c r="DD21" s="94"/>
      <c r="DF21" s="94"/>
      <c r="DG21" s="94"/>
      <c r="DI21" s="94"/>
      <c r="DJ21" s="94"/>
      <c r="DL21" s="94"/>
      <c r="DM21" s="94"/>
      <c r="DO21" s="94"/>
      <c r="DP21" s="94"/>
      <c r="DR21" s="94"/>
      <c r="DS21" s="94"/>
      <c r="DU21" s="94"/>
      <c r="DV21" s="94"/>
      <c r="DX21" s="94"/>
      <c r="DY21" s="94"/>
      <c r="EA21" s="94"/>
      <c r="EB21" s="95"/>
      <c r="ED21" s="94"/>
      <c r="EE21" s="94"/>
      <c r="EG21" s="94"/>
      <c r="EH21" s="94"/>
      <c r="EJ21" s="94"/>
      <c r="EK21" s="94"/>
      <c r="EM21" s="94"/>
      <c r="EN21" s="94"/>
      <c r="EP21" s="94"/>
      <c r="EQ21" s="94"/>
      <c r="ES21" s="94"/>
      <c r="ET21" s="94"/>
      <c r="EV21" s="94"/>
      <c r="EW21" s="94"/>
      <c r="EY21" s="94"/>
      <c r="EZ21" s="94"/>
      <c r="FB21" s="94"/>
      <c r="FC21" s="94"/>
      <c r="FE21" s="94"/>
      <c r="FF21" s="94"/>
      <c r="FH21" s="94"/>
      <c r="FI21" s="94"/>
      <c r="FK21" s="94"/>
      <c r="FL21" s="94"/>
      <c r="FN21" s="94"/>
      <c r="FO21" s="94"/>
      <c r="FQ21" s="94"/>
      <c r="FR21" s="94"/>
      <c r="FT21" s="94"/>
      <c r="FU21" s="94"/>
      <c r="FW21" s="94"/>
      <c r="FX21" s="94"/>
      <c r="FZ21" s="94"/>
      <c r="GA21" s="94"/>
      <c r="GC21" s="94"/>
      <c r="GD21" s="94"/>
      <c r="GF21" s="94"/>
      <c r="GG21" s="94"/>
      <c r="GI21" s="94"/>
      <c r="GJ21" s="94"/>
      <c r="GL21" s="94"/>
      <c r="GM21" s="94"/>
      <c r="GO21" s="94"/>
      <c r="GP21" s="94"/>
      <c r="GR21" s="94"/>
      <c r="GS21" s="94"/>
      <c r="GU21" s="94"/>
      <c r="GV21" s="94"/>
      <c r="GX21" s="94"/>
      <c r="GY21" s="94"/>
      <c r="HA21" s="94"/>
      <c r="HB21" s="94"/>
      <c r="HD21" s="94"/>
      <c r="HE21" s="94"/>
      <c r="HG21" s="94"/>
      <c r="HH21" s="94"/>
      <c r="HJ21" s="94"/>
      <c r="HK21" s="94"/>
      <c r="HM21" s="94"/>
      <c r="HN21" s="94"/>
      <c r="HP21" s="94"/>
      <c r="HQ21" s="94"/>
      <c r="HS21" s="94"/>
      <c r="HT21" s="94"/>
      <c r="HV21" s="94"/>
      <c r="HW21" s="94"/>
      <c r="HY21" s="94"/>
      <c r="HZ21" s="94"/>
      <c r="IB21" s="94"/>
      <c r="IC21" s="94"/>
      <c r="IE21" s="94"/>
      <c r="IF21" s="94"/>
    </row>
    <row r="22" spans="1:240" ht="12" x14ac:dyDescent="0.25">
      <c r="A22" s="94"/>
      <c r="B22" s="234" t="s">
        <v>115</v>
      </c>
      <c r="C22" s="99"/>
      <c r="D22" s="98"/>
      <c r="E22" s="94"/>
      <c r="G22" s="92"/>
      <c r="J22" s="94"/>
      <c r="K22" s="94"/>
      <c r="M22" s="94"/>
      <c r="N22" s="94"/>
      <c r="P22" s="94"/>
      <c r="Q22" s="94"/>
      <c r="S22" s="94"/>
      <c r="T22" s="94"/>
      <c r="V22" s="94"/>
      <c r="W22" s="94"/>
      <c r="Y22" s="94"/>
      <c r="Z22" s="94"/>
      <c r="AB22" s="94"/>
      <c r="AC22" s="94"/>
      <c r="AE22" s="94"/>
      <c r="AF22" s="94"/>
      <c r="AG22" s="94"/>
      <c r="AI22" s="94"/>
      <c r="AJ22" s="94"/>
      <c r="AL22" s="94"/>
      <c r="AM22" s="94"/>
      <c r="AO22" s="94"/>
      <c r="AP22" s="94"/>
      <c r="AR22" s="94"/>
      <c r="AS22" s="94"/>
      <c r="AU22" s="94"/>
      <c r="AV22" s="94"/>
      <c r="AX22" s="94"/>
      <c r="AY22" s="94"/>
      <c r="BA22" s="94"/>
      <c r="BB22" s="94"/>
      <c r="BD22" s="94"/>
      <c r="BE22" s="94"/>
      <c r="BG22" s="94"/>
      <c r="BH22" s="94"/>
      <c r="BJ22" s="94"/>
      <c r="BK22" s="94"/>
      <c r="BM22" s="94"/>
      <c r="BN22" s="94"/>
      <c r="BP22" s="94"/>
      <c r="BQ22" s="94"/>
      <c r="BS22" s="94"/>
      <c r="BT22" s="94"/>
      <c r="BV22" s="94"/>
      <c r="BW22" s="94"/>
      <c r="BY22" s="94"/>
      <c r="BZ22" s="94"/>
      <c r="CB22" s="94"/>
      <c r="CC22" s="94"/>
      <c r="CE22" s="94"/>
      <c r="CF22" s="94"/>
      <c r="CH22" s="94"/>
      <c r="CI22" s="94"/>
      <c r="CK22" s="94"/>
      <c r="CL22" s="94"/>
      <c r="CN22" s="94"/>
      <c r="CO22" s="94"/>
      <c r="CQ22" s="94"/>
      <c r="CR22" s="94"/>
      <c r="CT22" s="94"/>
      <c r="CU22" s="94"/>
      <c r="CW22" s="94"/>
      <c r="CX22" s="94"/>
      <c r="CZ22" s="94"/>
      <c r="DA22" s="94"/>
      <c r="DC22" s="94"/>
      <c r="DD22" s="94"/>
      <c r="DF22" s="94"/>
      <c r="DG22" s="94"/>
      <c r="DI22" s="94"/>
      <c r="DJ22" s="94"/>
      <c r="DL22" s="94"/>
      <c r="DM22" s="94"/>
      <c r="DO22" s="94"/>
      <c r="DP22" s="94"/>
      <c r="DR22" s="94"/>
      <c r="DS22" s="94"/>
      <c r="DU22" s="94"/>
      <c r="DV22" s="94"/>
      <c r="DX22" s="94"/>
      <c r="DY22" s="94"/>
      <c r="EA22" s="94"/>
      <c r="EB22" s="95"/>
      <c r="ED22" s="94"/>
      <c r="EE22" s="94"/>
      <c r="EG22" s="94"/>
      <c r="EH22" s="94"/>
      <c r="EJ22" s="94"/>
      <c r="EK22" s="94"/>
      <c r="EM22" s="94"/>
      <c r="EN22" s="94"/>
      <c r="EP22" s="94"/>
      <c r="EQ22" s="94"/>
      <c r="ES22" s="94"/>
      <c r="ET22" s="94"/>
      <c r="EV22" s="94"/>
      <c r="EW22" s="94"/>
      <c r="EY22" s="94"/>
      <c r="EZ22" s="94"/>
      <c r="FB22" s="94"/>
      <c r="FC22" s="94"/>
      <c r="FE22" s="94"/>
      <c r="FF22" s="94"/>
      <c r="FH22" s="94"/>
      <c r="FI22" s="94"/>
      <c r="FK22" s="94"/>
      <c r="FL22" s="94"/>
      <c r="FN22" s="94"/>
      <c r="FO22" s="94"/>
      <c r="FQ22" s="94"/>
      <c r="FR22" s="94"/>
      <c r="FT22" s="94"/>
      <c r="FU22" s="94"/>
      <c r="FW22" s="94"/>
      <c r="FX22" s="94"/>
      <c r="FZ22" s="94"/>
      <c r="GA22" s="94"/>
      <c r="GC22" s="94"/>
      <c r="GD22" s="94"/>
      <c r="GF22" s="94"/>
      <c r="GG22" s="94"/>
      <c r="GI22" s="94"/>
      <c r="GJ22" s="94"/>
      <c r="GL22" s="94"/>
      <c r="GM22" s="94"/>
      <c r="GO22" s="94"/>
      <c r="GP22" s="94"/>
      <c r="GR22" s="94"/>
      <c r="GS22" s="94"/>
      <c r="GU22" s="94"/>
      <c r="GV22" s="94"/>
      <c r="GX22" s="94"/>
      <c r="GY22" s="94"/>
      <c r="HA22" s="94"/>
      <c r="HB22" s="94"/>
      <c r="HD22" s="94"/>
      <c r="HE22" s="94"/>
      <c r="HG22" s="94"/>
      <c r="HH22" s="94"/>
      <c r="HJ22" s="94"/>
      <c r="HK22" s="94"/>
      <c r="HM22" s="94"/>
      <c r="HN22" s="94"/>
      <c r="HP22" s="94"/>
      <c r="HQ22" s="94"/>
      <c r="HS22" s="94"/>
      <c r="HT22" s="94"/>
      <c r="HV22" s="94"/>
      <c r="HW22" s="94"/>
      <c r="HY22" s="94"/>
      <c r="HZ22" s="94"/>
      <c r="IB22" s="94"/>
      <c r="IC22" s="94"/>
      <c r="IE22" s="94"/>
      <c r="IF22" s="94"/>
    </row>
    <row r="23" spans="1:240" ht="12" x14ac:dyDescent="0.25">
      <c r="A23" s="94"/>
      <c r="B23" s="234" t="s">
        <v>114</v>
      </c>
      <c r="C23" s="99"/>
      <c r="D23" s="98"/>
      <c r="E23" s="94"/>
      <c r="G23" s="92"/>
      <c r="J23" s="94"/>
      <c r="K23" s="94"/>
      <c r="M23" s="94"/>
      <c r="N23" s="94"/>
      <c r="P23" s="94"/>
      <c r="Q23" s="94"/>
      <c r="S23" s="94"/>
      <c r="T23" s="94"/>
      <c r="V23" s="94"/>
      <c r="W23" s="94"/>
      <c r="Y23" s="94"/>
      <c r="Z23" s="94"/>
      <c r="AB23" s="94"/>
      <c r="AC23" s="94"/>
      <c r="AE23" s="94"/>
      <c r="AF23" s="94"/>
      <c r="AG23" s="94"/>
      <c r="AI23" s="94"/>
      <c r="AJ23" s="94"/>
      <c r="AL23" s="94"/>
      <c r="AM23" s="94"/>
      <c r="AO23" s="94"/>
      <c r="AP23" s="94"/>
      <c r="AR23" s="94"/>
      <c r="AS23" s="94"/>
      <c r="AU23" s="94"/>
      <c r="AV23" s="94"/>
      <c r="AX23" s="94"/>
      <c r="AY23" s="94"/>
      <c r="BA23" s="94"/>
      <c r="BB23" s="94"/>
      <c r="BD23" s="94"/>
      <c r="BE23" s="94"/>
      <c r="BG23" s="94"/>
      <c r="BH23" s="94"/>
      <c r="BJ23" s="94"/>
      <c r="BK23" s="94"/>
      <c r="BM23" s="94"/>
      <c r="BN23" s="94"/>
      <c r="BP23" s="94"/>
      <c r="BQ23" s="94"/>
      <c r="BS23" s="94"/>
      <c r="BT23" s="94"/>
      <c r="BV23" s="94"/>
      <c r="BW23" s="94"/>
      <c r="BY23" s="94"/>
      <c r="BZ23" s="94"/>
      <c r="CB23" s="94"/>
      <c r="CC23" s="94"/>
      <c r="CE23" s="94"/>
      <c r="CF23" s="94"/>
      <c r="CH23" s="94"/>
      <c r="CI23" s="94"/>
      <c r="CK23" s="94"/>
      <c r="CL23" s="94"/>
      <c r="CN23" s="94"/>
      <c r="CO23" s="94"/>
      <c r="CQ23" s="94"/>
      <c r="CR23" s="94"/>
      <c r="CT23" s="94"/>
      <c r="CU23" s="94"/>
      <c r="CW23" s="94"/>
      <c r="CX23" s="94"/>
      <c r="CZ23" s="94"/>
      <c r="DA23" s="94"/>
      <c r="DC23" s="94"/>
      <c r="DD23" s="94"/>
      <c r="DF23" s="94"/>
      <c r="DG23" s="94"/>
      <c r="DI23" s="94"/>
      <c r="DJ23" s="94"/>
      <c r="DL23" s="94"/>
      <c r="DM23" s="94"/>
      <c r="DO23" s="94"/>
      <c r="DP23" s="94"/>
      <c r="DR23" s="94"/>
      <c r="DS23" s="94"/>
      <c r="DU23" s="94"/>
      <c r="DV23" s="94"/>
      <c r="DX23" s="94"/>
      <c r="DY23" s="94"/>
      <c r="EA23" s="94"/>
      <c r="EB23" s="95"/>
      <c r="ED23" s="94"/>
      <c r="EE23" s="94"/>
      <c r="EG23" s="94"/>
      <c r="EH23" s="94"/>
      <c r="EJ23" s="94"/>
      <c r="EK23" s="94"/>
      <c r="EM23" s="94"/>
      <c r="EN23" s="94"/>
      <c r="EP23" s="94"/>
      <c r="EQ23" s="94"/>
      <c r="ES23" s="94"/>
      <c r="ET23" s="94"/>
      <c r="EV23" s="94"/>
      <c r="EW23" s="94"/>
      <c r="EY23" s="94"/>
      <c r="EZ23" s="94"/>
      <c r="FB23" s="94"/>
      <c r="FC23" s="94"/>
      <c r="FE23" s="94"/>
      <c r="FF23" s="94"/>
      <c r="FH23" s="94"/>
      <c r="FI23" s="94"/>
      <c r="FK23" s="94"/>
      <c r="FL23" s="94"/>
      <c r="FN23" s="94"/>
      <c r="FO23" s="94"/>
      <c r="FQ23" s="94"/>
      <c r="FR23" s="94"/>
      <c r="FT23" s="94"/>
      <c r="FU23" s="94"/>
      <c r="FW23" s="94"/>
      <c r="FX23" s="94"/>
      <c r="FZ23" s="94"/>
      <c r="GA23" s="94"/>
      <c r="GC23" s="94"/>
      <c r="GD23" s="94"/>
      <c r="GF23" s="94"/>
      <c r="GG23" s="94"/>
      <c r="GI23" s="94"/>
      <c r="GJ23" s="94"/>
      <c r="GL23" s="94"/>
      <c r="GM23" s="94"/>
      <c r="GO23" s="94"/>
      <c r="GP23" s="94"/>
      <c r="GR23" s="94"/>
      <c r="GS23" s="94"/>
      <c r="GU23" s="94"/>
      <c r="GV23" s="94"/>
      <c r="GX23" s="94"/>
      <c r="GY23" s="94"/>
      <c r="HA23" s="94"/>
      <c r="HB23" s="94"/>
      <c r="HD23" s="94"/>
      <c r="HE23" s="94"/>
      <c r="HG23" s="94"/>
      <c r="HH23" s="94"/>
      <c r="HJ23" s="94"/>
      <c r="HK23" s="94"/>
      <c r="HM23" s="94"/>
      <c r="HN23" s="94"/>
      <c r="HP23" s="94"/>
      <c r="HQ23" s="94"/>
      <c r="HS23" s="94"/>
      <c r="HT23" s="94"/>
      <c r="HV23" s="94"/>
      <c r="HW23" s="94"/>
      <c r="HY23" s="94"/>
      <c r="HZ23" s="94"/>
      <c r="IB23" s="94"/>
      <c r="IC23" s="94"/>
      <c r="IE23" s="94"/>
      <c r="IF23" s="94"/>
    </row>
    <row r="24" spans="1:240" ht="12" x14ac:dyDescent="0.25">
      <c r="A24" s="94"/>
      <c r="B24" s="234" t="s">
        <v>112</v>
      </c>
      <c r="C24" s="99"/>
      <c r="D24" s="98"/>
      <c r="E24" s="94"/>
      <c r="G24" s="92"/>
      <c r="J24" s="94"/>
      <c r="K24" s="94"/>
      <c r="M24" s="94"/>
      <c r="N24" s="94"/>
      <c r="P24" s="94"/>
      <c r="Q24" s="94"/>
      <c r="S24" s="94"/>
      <c r="T24" s="94"/>
      <c r="V24" s="94"/>
      <c r="W24" s="94"/>
      <c r="Y24" s="94"/>
      <c r="Z24" s="94"/>
      <c r="AB24" s="94"/>
      <c r="AC24" s="94"/>
      <c r="AE24" s="94"/>
      <c r="AF24" s="94"/>
      <c r="AG24" s="94"/>
      <c r="AI24" s="94"/>
      <c r="AJ24" s="94"/>
      <c r="AL24" s="94"/>
      <c r="AM24" s="94"/>
      <c r="AO24" s="94"/>
      <c r="AP24" s="94"/>
      <c r="AR24" s="94"/>
      <c r="AS24" s="94"/>
      <c r="AU24" s="94"/>
      <c r="AV24" s="94"/>
      <c r="AX24" s="94"/>
      <c r="AY24" s="94"/>
      <c r="BA24" s="94"/>
      <c r="BB24" s="94"/>
      <c r="BD24" s="94"/>
      <c r="BE24" s="94"/>
      <c r="BG24" s="94"/>
      <c r="BH24" s="94"/>
      <c r="BJ24" s="94"/>
      <c r="BK24" s="94"/>
      <c r="BM24" s="94"/>
      <c r="BN24" s="94"/>
      <c r="BP24" s="94"/>
      <c r="BQ24" s="94"/>
      <c r="BS24" s="94"/>
      <c r="BT24" s="94"/>
      <c r="BV24" s="94"/>
      <c r="BW24" s="94"/>
      <c r="BY24" s="94"/>
      <c r="BZ24" s="94"/>
      <c r="CB24" s="94"/>
      <c r="CC24" s="94"/>
      <c r="CE24" s="94"/>
      <c r="CF24" s="94"/>
      <c r="CH24" s="94"/>
      <c r="CI24" s="94"/>
      <c r="CK24" s="94"/>
      <c r="CL24" s="94"/>
      <c r="CN24" s="94"/>
      <c r="CO24" s="94"/>
      <c r="CQ24" s="94"/>
      <c r="CR24" s="94"/>
      <c r="CT24" s="94"/>
      <c r="CU24" s="94"/>
      <c r="CW24" s="94"/>
      <c r="CX24" s="94"/>
      <c r="CZ24" s="94"/>
      <c r="DA24" s="94"/>
      <c r="DC24" s="94"/>
      <c r="DD24" s="94"/>
      <c r="DF24" s="94"/>
      <c r="DG24" s="94"/>
      <c r="DI24" s="94"/>
      <c r="DJ24" s="94"/>
      <c r="DL24" s="94"/>
      <c r="DM24" s="94"/>
      <c r="DO24" s="94"/>
      <c r="DP24" s="94"/>
      <c r="DR24" s="94"/>
      <c r="DS24" s="94"/>
      <c r="DU24" s="94"/>
      <c r="DV24" s="94"/>
      <c r="DX24" s="94"/>
      <c r="DY24" s="94"/>
      <c r="EA24" s="94"/>
      <c r="EB24" s="95"/>
      <c r="ED24" s="94"/>
      <c r="EE24" s="94"/>
      <c r="EG24" s="94"/>
      <c r="EH24" s="94"/>
      <c r="EJ24" s="94"/>
      <c r="EK24" s="94"/>
      <c r="EM24" s="94"/>
      <c r="EN24" s="94"/>
      <c r="EP24" s="94"/>
      <c r="EQ24" s="94"/>
      <c r="ES24" s="94"/>
      <c r="ET24" s="94"/>
      <c r="EV24" s="94"/>
      <c r="EW24" s="94"/>
      <c r="EY24" s="94"/>
      <c r="EZ24" s="94"/>
      <c r="FB24" s="94"/>
      <c r="FC24" s="94"/>
      <c r="FE24" s="94"/>
      <c r="FF24" s="94"/>
      <c r="FH24" s="94"/>
      <c r="FI24" s="94"/>
      <c r="FK24" s="94"/>
      <c r="FL24" s="94"/>
      <c r="FN24" s="94"/>
      <c r="FO24" s="94"/>
      <c r="FQ24" s="94"/>
      <c r="FR24" s="94"/>
      <c r="FT24" s="94"/>
      <c r="FU24" s="94"/>
      <c r="FW24" s="94"/>
      <c r="FX24" s="94"/>
      <c r="FZ24" s="94"/>
      <c r="GA24" s="94"/>
      <c r="GC24" s="94"/>
      <c r="GD24" s="94"/>
      <c r="GF24" s="94"/>
      <c r="GG24" s="94"/>
      <c r="GI24" s="94"/>
      <c r="GJ24" s="94"/>
      <c r="GL24" s="94"/>
      <c r="GM24" s="94"/>
      <c r="GO24" s="94"/>
      <c r="GP24" s="94"/>
      <c r="GR24" s="94"/>
      <c r="GS24" s="94"/>
      <c r="GU24" s="94"/>
      <c r="GV24" s="94"/>
      <c r="GX24" s="94"/>
      <c r="GY24" s="94"/>
      <c r="HA24" s="94"/>
      <c r="HB24" s="94"/>
      <c r="HD24" s="94"/>
      <c r="HE24" s="94"/>
      <c r="HG24" s="94"/>
      <c r="HH24" s="94"/>
      <c r="HJ24" s="94"/>
      <c r="HK24" s="94"/>
      <c r="HM24" s="94"/>
      <c r="HN24" s="94"/>
      <c r="HP24" s="94"/>
      <c r="HQ24" s="94"/>
      <c r="HS24" s="94"/>
      <c r="HT24" s="94"/>
      <c r="HV24" s="94"/>
      <c r="HW24" s="94"/>
      <c r="HY24" s="94"/>
      <c r="HZ24" s="94"/>
      <c r="IB24" s="94"/>
      <c r="IC24" s="94"/>
      <c r="IE24" s="94"/>
      <c r="IF24" s="94"/>
    </row>
    <row r="25" spans="1:240" ht="12" x14ac:dyDescent="0.25">
      <c r="A25" s="94"/>
      <c r="B25" s="234" t="s">
        <v>117</v>
      </c>
      <c r="C25" s="99" t="s">
        <v>951</v>
      </c>
      <c r="D25" s="98"/>
      <c r="E25" s="94"/>
      <c r="G25" s="92"/>
      <c r="J25" s="94"/>
      <c r="K25" s="94"/>
      <c r="M25" s="94"/>
      <c r="N25" s="94"/>
      <c r="P25" s="94"/>
      <c r="Q25" s="94"/>
      <c r="S25" s="94"/>
      <c r="T25" s="94"/>
      <c r="V25" s="94"/>
      <c r="W25" s="94"/>
      <c r="Y25" s="94"/>
      <c r="Z25" s="94"/>
      <c r="AB25" s="94"/>
      <c r="AC25" s="94"/>
      <c r="AE25" s="94"/>
      <c r="AF25" s="94"/>
      <c r="AG25" s="94"/>
      <c r="AI25" s="94"/>
      <c r="AJ25" s="94"/>
      <c r="AL25" s="94"/>
      <c r="AM25" s="94"/>
      <c r="AO25" s="94"/>
      <c r="AP25" s="94"/>
      <c r="AR25" s="94"/>
      <c r="AS25" s="94"/>
      <c r="AU25" s="94"/>
      <c r="AV25" s="94"/>
      <c r="AX25" s="94"/>
      <c r="AY25" s="94"/>
      <c r="BA25" s="94"/>
      <c r="BB25" s="94"/>
      <c r="BD25" s="94"/>
      <c r="BE25" s="94"/>
      <c r="BG25" s="94"/>
      <c r="BH25" s="94"/>
      <c r="BJ25" s="94"/>
      <c r="BK25" s="94"/>
      <c r="BM25" s="94"/>
      <c r="BN25" s="94"/>
      <c r="BP25" s="94"/>
      <c r="BQ25" s="94"/>
      <c r="BS25" s="94"/>
      <c r="BT25" s="94"/>
      <c r="BV25" s="94"/>
      <c r="BW25" s="94"/>
      <c r="BY25" s="94"/>
      <c r="BZ25" s="94"/>
      <c r="CB25" s="94"/>
      <c r="CC25" s="94"/>
      <c r="CE25" s="94"/>
      <c r="CF25" s="94"/>
      <c r="CH25" s="94"/>
      <c r="CI25" s="94"/>
      <c r="CK25" s="94"/>
      <c r="CL25" s="94"/>
      <c r="CN25" s="94"/>
      <c r="CO25" s="94"/>
      <c r="CQ25" s="94"/>
      <c r="CR25" s="94"/>
      <c r="CT25" s="94"/>
      <c r="CU25" s="94"/>
      <c r="CW25" s="94"/>
      <c r="CX25" s="94"/>
      <c r="CZ25" s="94"/>
      <c r="DA25" s="94"/>
      <c r="DC25" s="94"/>
      <c r="DD25" s="94"/>
      <c r="DF25" s="94"/>
      <c r="DG25" s="94"/>
      <c r="DI25" s="94"/>
      <c r="DJ25" s="94"/>
      <c r="DL25" s="94"/>
      <c r="DM25" s="94"/>
      <c r="DO25" s="94"/>
      <c r="DP25" s="94"/>
      <c r="DR25" s="94"/>
      <c r="DS25" s="94"/>
      <c r="DU25" s="94"/>
      <c r="DV25" s="94"/>
      <c r="DX25" s="94"/>
      <c r="DY25" s="94"/>
      <c r="EA25" s="94"/>
      <c r="EB25" s="95"/>
      <c r="ED25" s="94"/>
      <c r="EE25" s="94"/>
      <c r="EG25" s="94"/>
      <c r="EH25" s="94"/>
      <c r="EJ25" s="94"/>
      <c r="EK25" s="94"/>
      <c r="EM25" s="94"/>
      <c r="EN25" s="94"/>
      <c r="EP25" s="94"/>
      <c r="EQ25" s="94"/>
      <c r="ES25" s="94"/>
      <c r="ET25" s="94"/>
      <c r="EV25" s="94"/>
      <c r="EW25" s="94"/>
      <c r="EY25" s="94"/>
      <c r="EZ25" s="94"/>
      <c r="FB25" s="94"/>
      <c r="FC25" s="94"/>
      <c r="FE25" s="94"/>
      <c r="FF25" s="94"/>
      <c r="FH25" s="94"/>
      <c r="FI25" s="94"/>
      <c r="FK25" s="94"/>
      <c r="FL25" s="94"/>
      <c r="FN25" s="94"/>
      <c r="FO25" s="94"/>
      <c r="FQ25" s="94"/>
      <c r="FR25" s="94"/>
      <c r="FT25" s="94"/>
      <c r="FU25" s="94"/>
      <c r="FW25" s="94"/>
      <c r="FX25" s="94"/>
      <c r="FZ25" s="94"/>
      <c r="GA25" s="94"/>
      <c r="GC25" s="94"/>
      <c r="GD25" s="94"/>
      <c r="GF25" s="94"/>
      <c r="GG25" s="94"/>
      <c r="GI25" s="94"/>
      <c r="GJ25" s="94"/>
      <c r="GL25" s="94"/>
      <c r="GM25" s="94"/>
      <c r="GO25" s="94"/>
      <c r="GP25" s="94"/>
      <c r="GR25" s="94"/>
      <c r="GS25" s="94"/>
      <c r="GU25" s="94"/>
      <c r="GV25" s="94"/>
      <c r="GX25" s="94"/>
      <c r="GY25" s="94"/>
      <c r="HA25" s="94"/>
      <c r="HB25" s="94"/>
      <c r="HD25" s="94"/>
      <c r="HE25" s="94"/>
      <c r="HG25" s="94"/>
      <c r="HH25" s="94"/>
      <c r="HJ25" s="94"/>
      <c r="HK25" s="94"/>
      <c r="HM25" s="94"/>
      <c r="HN25" s="94"/>
      <c r="HP25" s="94"/>
      <c r="HQ25" s="94"/>
      <c r="HS25" s="94"/>
      <c r="HT25" s="94"/>
      <c r="HV25" s="94"/>
      <c r="HW25" s="94"/>
      <c r="HY25" s="94"/>
      <c r="HZ25" s="94"/>
      <c r="IB25" s="94"/>
      <c r="IC25" s="94"/>
      <c r="IE25" s="94"/>
      <c r="IF25" s="94"/>
    </row>
    <row r="26" spans="1:240" ht="12" x14ac:dyDescent="0.25">
      <c r="A26" s="94"/>
      <c r="B26" s="234" t="s">
        <v>155</v>
      </c>
      <c r="C26" s="99"/>
      <c r="D26" s="98"/>
      <c r="E26" s="94"/>
      <c r="G26" s="92"/>
      <c r="J26" s="94"/>
      <c r="K26" s="94"/>
      <c r="M26" s="94"/>
      <c r="N26" s="94"/>
      <c r="P26" s="94"/>
      <c r="Q26" s="94"/>
      <c r="S26" s="94"/>
      <c r="T26" s="94"/>
      <c r="V26" s="94"/>
      <c r="W26" s="94"/>
      <c r="Y26" s="94"/>
      <c r="Z26" s="94"/>
      <c r="AB26" s="94"/>
      <c r="AC26" s="94"/>
      <c r="AE26" s="94"/>
      <c r="AF26" s="94"/>
      <c r="AG26" s="94"/>
      <c r="AI26" s="94"/>
      <c r="AJ26" s="94"/>
      <c r="AL26" s="94"/>
      <c r="AM26" s="94"/>
      <c r="AO26" s="94"/>
      <c r="AP26" s="94"/>
      <c r="AR26" s="94"/>
      <c r="AS26" s="94"/>
      <c r="AU26" s="94"/>
      <c r="AV26" s="94"/>
      <c r="AX26" s="94"/>
      <c r="AY26" s="94"/>
      <c r="BA26" s="94"/>
      <c r="BB26" s="94"/>
      <c r="BD26" s="94"/>
      <c r="BE26" s="94"/>
      <c r="BG26" s="94"/>
      <c r="BH26" s="94"/>
      <c r="BJ26" s="94"/>
      <c r="BK26" s="94"/>
      <c r="BM26" s="94"/>
      <c r="BN26" s="94"/>
      <c r="BP26" s="94"/>
      <c r="BQ26" s="94"/>
      <c r="BS26" s="94"/>
      <c r="BT26" s="94"/>
      <c r="BV26" s="94"/>
      <c r="BW26" s="94"/>
      <c r="BY26" s="94"/>
      <c r="BZ26" s="94"/>
      <c r="CB26" s="94"/>
      <c r="CC26" s="94"/>
      <c r="CE26" s="94"/>
      <c r="CF26" s="94"/>
      <c r="CH26" s="94"/>
      <c r="CI26" s="94"/>
      <c r="CK26" s="94"/>
      <c r="CL26" s="94"/>
      <c r="CN26" s="94"/>
      <c r="CO26" s="94"/>
      <c r="CQ26" s="94"/>
      <c r="CR26" s="94"/>
      <c r="CT26" s="94"/>
      <c r="CU26" s="94"/>
      <c r="CW26" s="94"/>
      <c r="CX26" s="94"/>
      <c r="CZ26" s="94"/>
      <c r="DA26" s="94"/>
      <c r="DC26" s="94"/>
      <c r="DD26" s="94"/>
      <c r="DF26" s="94"/>
      <c r="DG26" s="94"/>
      <c r="DI26" s="94"/>
      <c r="DJ26" s="94"/>
      <c r="DL26" s="94"/>
      <c r="DM26" s="94"/>
      <c r="DO26" s="94"/>
      <c r="DP26" s="94"/>
      <c r="DR26" s="94"/>
      <c r="DS26" s="94"/>
      <c r="DU26" s="94"/>
      <c r="DV26" s="94"/>
      <c r="DX26" s="94"/>
      <c r="DY26" s="94"/>
      <c r="EA26" s="94"/>
      <c r="EB26" s="95"/>
      <c r="ED26" s="94"/>
      <c r="EE26" s="94"/>
      <c r="EG26" s="94"/>
      <c r="EH26" s="94"/>
      <c r="EJ26" s="94"/>
      <c r="EK26" s="94"/>
      <c r="EM26" s="94"/>
      <c r="EN26" s="94"/>
      <c r="EP26" s="94"/>
      <c r="EQ26" s="94"/>
      <c r="ES26" s="94"/>
      <c r="ET26" s="94"/>
      <c r="EV26" s="94"/>
      <c r="EW26" s="94"/>
      <c r="EY26" s="94"/>
      <c r="EZ26" s="94"/>
      <c r="FB26" s="94"/>
      <c r="FC26" s="94"/>
      <c r="FE26" s="94"/>
      <c r="FF26" s="94"/>
      <c r="FH26" s="94"/>
      <c r="FI26" s="94"/>
      <c r="FK26" s="94"/>
      <c r="FL26" s="94"/>
      <c r="FN26" s="94"/>
      <c r="FO26" s="94"/>
      <c r="FQ26" s="94"/>
      <c r="FR26" s="94"/>
      <c r="FT26" s="94"/>
      <c r="FU26" s="94"/>
      <c r="FW26" s="94"/>
      <c r="FX26" s="94"/>
      <c r="FZ26" s="94"/>
      <c r="GA26" s="94"/>
      <c r="GC26" s="94"/>
      <c r="GD26" s="94"/>
      <c r="GF26" s="94"/>
      <c r="GG26" s="94"/>
      <c r="GI26" s="94"/>
      <c r="GJ26" s="94"/>
      <c r="GL26" s="94"/>
      <c r="GM26" s="94"/>
      <c r="GO26" s="94"/>
      <c r="GP26" s="94"/>
      <c r="GR26" s="94"/>
      <c r="GS26" s="94"/>
      <c r="GU26" s="94"/>
      <c r="GV26" s="94"/>
      <c r="GX26" s="94"/>
      <c r="GY26" s="94"/>
      <c r="HA26" s="94"/>
      <c r="HB26" s="94"/>
      <c r="HD26" s="94"/>
      <c r="HE26" s="94"/>
      <c r="HG26" s="94"/>
      <c r="HH26" s="94"/>
      <c r="HJ26" s="94"/>
      <c r="HK26" s="94"/>
      <c r="HM26" s="94"/>
      <c r="HN26" s="94"/>
      <c r="HP26" s="94"/>
      <c r="HQ26" s="94"/>
      <c r="HS26" s="94"/>
      <c r="HT26" s="94"/>
      <c r="HV26" s="94"/>
      <c r="HW26" s="94"/>
      <c r="HY26" s="94"/>
      <c r="HZ26" s="94"/>
      <c r="IB26" s="94"/>
      <c r="IC26" s="94"/>
      <c r="IE26" s="94"/>
      <c r="IF26" s="94"/>
    </row>
    <row r="27" spans="1:240" ht="12" x14ac:dyDescent="0.25">
      <c r="A27" s="94"/>
      <c r="B27" s="234" t="s">
        <v>758</v>
      </c>
      <c r="C27" s="99" t="s">
        <v>952</v>
      </c>
      <c r="D27" s="98"/>
      <c r="E27" s="94"/>
      <c r="G27" s="92"/>
      <c r="J27" s="94"/>
      <c r="K27" s="94"/>
      <c r="M27" s="94"/>
      <c r="N27" s="94"/>
      <c r="P27" s="94"/>
      <c r="Q27" s="94"/>
      <c r="S27" s="94"/>
      <c r="T27" s="94"/>
      <c r="V27" s="94"/>
      <c r="W27" s="94"/>
      <c r="Y27" s="94"/>
      <c r="Z27" s="94"/>
      <c r="AB27" s="94"/>
      <c r="AC27" s="94"/>
      <c r="AE27" s="94"/>
      <c r="AF27" s="94"/>
      <c r="AG27" s="94"/>
      <c r="AI27" s="94"/>
      <c r="AJ27" s="94"/>
      <c r="AL27" s="94"/>
      <c r="AM27" s="94"/>
      <c r="AO27" s="94"/>
      <c r="AP27" s="94"/>
      <c r="AR27" s="94"/>
      <c r="AS27" s="94"/>
      <c r="AU27" s="94"/>
      <c r="AV27" s="94"/>
      <c r="AX27" s="94"/>
      <c r="AY27" s="94"/>
      <c r="BA27" s="94"/>
      <c r="BB27" s="94"/>
      <c r="BD27" s="94"/>
      <c r="BE27" s="94"/>
      <c r="BG27" s="94"/>
      <c r="BH27" s="94"/>
      <c r="BJ27" s="94"/>
      <c r="BK27" s="94"/>
      <c r="BM27" s="94"/>
      <c r="BN27" s="94"/>
      <c r="BP27" s="94"/>
      <c r="BQ27" s="94"/>
      <c r="BS27" s="94"/>
      <c r="BT27" s="94"/>
      <c r="BV27" s="94"/>
      <c r="BW27" s="94"/>
      <c r="BY27" s="94"/>
      <c r="BZ27" s="94"/>
      <c r="CB27" s="94"/>
      <c r="CC27" s="94"/>
      <c r="CE27" s="94"/>
      <c r="CF27" s="94"/>
      <c r="CH27" s="94"/>
      <c r="CI27" s="94"/>
      <c r="CK27" s="94"/>
      <c r="CL27" s="94"/>
      <c r="CN27" s="94"/>
      <c r="CO27" s="94"/>
      <c r="CQ27" s="94"/>
      <c r="CR27" s="94"/>
      <c r="CT27" s="94"/>
      <c r="CU27" s="94"/>
      <c r="CW27" s="94"/>
      <c r="CX27" s="94"/>
      <c r="CZ27" s="94"/>
      <c r="DA27" s="94"/>
      <c r="DC27" s="94"/>
      <c r="DD27" s="94"/>
      <c r="DF27" s="94"/>
      <c r="DG27" s="94"/>
      <c r="DI27" s="94"/>
      <c r="DJ27" s="94"/>
      <c r="DL27" s="94"/>
      <c r="DM27" s="94"/>
      <c r="DO27" s="94"/>
      <c r="DP27" s="94"/>
      <c r="DR27" s="94"/>
      <c r="DS27" s="94"/>
      <c r="DU27" s="94"/>
      <c r="DV27" s="94"/>
      <c r="DX27" s="94"/>
      <c r="DY27" s="94"/>
      <c r="EA27" s="94"/>
      <c r="EB27" s="95"/>
      <c r="ED27" s="94"/>
      <c r="EE27" s="94"/>
      <c r="EG27" s="94"/>
      <c r="EH27" s="94"/>
      <c r="EJ27" s="94"/>
      <c r="EK27" s="94"/>
      <c r="EM27" s="94"/>
      <c r="EN27" s="94"/>
      <c r="EP27" s="94"/>
      <c r="EQ27" s="94"/>
      <c r="ES27" s="94"/>
      <c r="ET27" s="94"/>
      <c r="EV27" s="94"/>
      <c r="EW27" s="94"/>
      <c r="EY27" s="94"/>
      <c r="EZ27" s="94"/>
      <c r="FB27" s="94"/>
      <c r="FC27" s="94"/>
      <c r="FE27" s="94"/>
      <c r="FF27" s="94"/>
      <c r="FH27" s="94"/>
      <c r="FI27" s="94"/>
      <c r="FK27" s="94"/>
      <c r="FL27" s="94"/>
      <c r="FN27" s="94"/>
      <c r="FO27" s="94"/>
      <c r="FQ27" s="94"/>
      <c r="FR27" s="94"/>
      <c r="FT27" s="94"/>
      <c r="FU27" s="94"/>
      <c r="FW27" s="94"/>
      <c r="FX27" s="94"/>
      <c r="FZ27" s="94"/>
      <c r="GA27" s="94"/>
      <c r="GC27" s="94"/>
      <c r="GD27" s="94"/>
      <c r="GF27" s="94"/>
      <c r="GG27" s="94"/>
      <c r="GI27" s="94"/>
      <c r="GJ27" s="94"/>
      <c r="GL27" s="94"/>
      <c r="GM27" s="94"/>
      <c r="GO27" s="94"/>
      <c r="GP27" s="94"/>
      <c r="GR27" s="94"/>
      <c r="GS27" s="94"/>
      <c r="GU27" s="94"/>
      <c r="GV27" s="94"/>
      <c r="GX27" s="94"/>
      <c r="GY27" s="94"/>
      <c r="HA27" s="94"/>
      <c r="HB27" s="94"/>
      <c r="HD27" s="94"/>
      <c r="HE27" s="94"/>
      <c r="HG27" s="94"/>
      <c r="HH27" s="94"/>
      <c r="HJ27" s="94"/>
      <c r="HK27" s="94"/>
      <c r="HM27" s="94"/>
      <c r="HN27" s="94"/>
      <c r="HP27" s="94"/>
      <c r="HQ27" s="94"/>
      <c r="HS27" s="94"/>
      <c r="HT27" s="94"/>
      <c r="HV27" s="94"/>
      <c r="HW27" s="94"/>
      <c r="HY27" s="94"/>
      <c r="HZ27" s="94"/>
      <c r="IB27" s="94"/>
      <c r="IC27" s="94"/>
      <c r="IE27" s="94"/>
      <c r="IF27" s="94"/>
    </row>
    <row r="28" spans="1:240" ht="12" x14ac:dyDescent="0.25">
      <c r="A28" s="94"/>
      <c r="B28" s="234" t="s">
        <v>116</v>
      </c>
      <c r="C28" s="99"/>
      <c r="D28" s="98"/>
      <c r="E28" s="94"/>
      <c r="G28" s="92"/>
      <c r="J28" s="94"/>
      <c r="K28" s="94"/>
      <c r="M28" s="94"/>
      <c r="N28" s="94"/>
      <c r="P28" s="94"/>
      <c r="Q28" s="94"/>
      <c r="S28" s="94"/>
      <c r="T28" s="94"/>
      <c r="V28" s="94"/>
      <c r="W28" s="94"/>
      <c r="Y28" s="94"/>
      <c r="Z28" s="94"/>
      <c r="AB28" s="94"/>
      <c r="AC28" s="94"/>
      <c r="AE28" s="94"/>
      <c r="AF28" s="94"/>
      <c r="AG28" s="94"/>
      <c r="AI28" s="94"/>
      <c r="AJ28" s="94"/>
      <c r="AL28" s="94"/>
      <c r="AM28" s="94"/>
      <c r="AO28" s="94"/>
      <c r="AP28" s="94"/>
      <c r="AR28" s="94"/>
      <c r="AS28" s="94"/>
      <c r="AU28" s="94"/>
      <c r="AV28" s="94"/>
      <c r="AX28" s="94"/>
      <c r="AY28" s="94"/>
      <c r="BA28" s="94"/>
      <c r="BB28" s="94"/>
      <c r="BD28" s="94"/>
      <c r="BE28" s="94"/>
      <c r="BG28" s="94"/>
      <c r="BH28" s="94"/>
      <c r="BJ28" s="94"/>
      <c r="BK28" s="94"/>
      <c r="BM28" s="94"/>
      <c r="BN28" s="94"/>
      <c r="BP28" s="94"/>
      <c r="BQ28" s="94"/>
      <c r="BS28" s="94"/>
      <c r="BT28" s="94"/>
      <c r="BV28" s="94"/>
      <c r="BW28" s="94"/>
      <c r="BY28" s="94"/>
      <c r="BZ28" s="94"/>
      <c r="CB28" s="94"/>
      <c r="CC28" s="94"/>
      <c r="CE28" s="94"/>
      <c r="CF28" s="94"/>
      <c r="CH28" s="94"/>
      <c r="CI28" s="94"/>
      <c r="CK28" s="94"/>
      <c r="CL28" s="94"/>
      <c r="CN28" s="94"/>
      <c r="CO28" s="94"/>
      <c r="CQ28" s="94"/>
      <c r="CR28" s="94"/>
      <c r="CT28" s="94"/>
      <c r="CU28" s="94"/>
      <c r="CW28" s="94"/>
      <c r="CX28" s="94"/>
      <c r="CZ28" s="94"/>
      <c r="DA28" s="94"/>
      <c r="DC28" s="94"/>
      <c r="DD28" s="94"/>
      <c r="DF28" s="94"/>
      <c r="DG28" s="94"/>
      <c r="DI28" s="94"/>
      <c r="DJ28" s="94"/>
      <c r="DL28" s="94"/>
      <c r="DM28" s="94"/>
      <c r="DO28" s="94"/>
      <c r="DP28" s="94"/>
      <c r="DR28" s="94"/>
      <c r="DS28" s="94"/>
      <c r="DU28" s="94"/>
      <c r="DV28" s="94"/>
      <c r="DX28" s="94"/>
      <c r="DY28" s="94"/>
      <c r="EA28" s="94"/>
      <c r="EB28" s="95"/>
      <c r="ED28" s="94"/>
      <c r="EE28" s="94"/>
      <c r="EG28" s="94"/>
      <c r="EH28" s="94"/>
      <c r="EJ28" s="94"/>
      <c r="EK28" s="94"/>
      <c r="EM28" s="94"/>
      <c r="EN28" s="94"/>
      <c r="EP28" s="94"/>
      <c r="EQ28" s="94"/>
      <c r="ES28" s="94"/>
      <c r="ET28" s="94"/>
      <c r="EV28" s="94"/>
      <c r="EW28" s="94"/>
      <c r="EY28" s="94"/>
      <c r="EZ28" s="94"/>
      <c r="FB28" s="94"/>
      <c r="FC28" s="94"/>
      <c r="FE28" s="94"/>
      <c r="FF28" s="94"/>
      <c r="FH28" s="94"/>
      <c r="FI28" s="94"/>
      <c r="FK28" s="94"/>
      <c r="FL28" s="94"/>
      <c r="FN28" s="94"/>
      <c r="FO28" s="94"/>
      <c r="FQ28" s="94"/>
      <c r="FR28" s="94"/>
      <c r="FT28" s="94"/>
      <c r="FU28" s="94"/>
      <c r="FW28" s="94"/>
      <c r="FX28" s="94"/>
      <c r="FZ28" s="94"/>
      <c r="GA28" s="94"/>
      <c r="GC28" s="94"/>
      <c r="GD28" s="94"/>
      <c r="GF28" s="94"/>
      <c r="GG28" s="94"/>
      <c r="GI28" s="94"/>
      <c r="GJ28" s="94"/>
      <c r="GL28" s="94"/>
      <c r="GM28" s="94"/>
      <c r="GO28" s="94"/>
      <c r="GP28" s="94"/>
      <c r="GR28" s="94"/>
      <c r="GS28" s="94"/>
      <c r="GU28" s="94"/>
      <c r="GV28" s="94"/>
      <c r="GX28" s="94"/>
      <c r="GY28" s="94"/>
      <c r="HA28" s="94"/>
      <c r="HB28" s="94"/>
      <c r="HD28" s="94"/>
      <c r="HE28" s="94"/>
      <c r="HG28" s="94"/>
      <c r="HH28" s="94"/>
      <c r="HJ28" s="94"/>
      <c r="HK28" s="94"/>
      <c r="HM28" s="94"/>
      <c r="HN28" s="94"/>
      <c r="HP28" s="94"/>
      <c r="HQ28" s="94"/>
      <c r="HS28" s="94"/>
      <c r="HT28" s="94"/>
      <c r="HV28" s="94"/>
      <c r="HW28" s="94"/>
      <c r="HY28" s="94"/>
      <c r="HZ28" s="94"/>
      <c r="IB28" s="94"/>
      <c r="IC28" s="94"/>
      <c r="IE28" s="94"/>
      <c r="IF28" s="94"/>
    </row>
    <row r="29" spans="1:240" ht="12" x14ac:dyDescent="0.25">
      <c r="A29" s="94"/>
      <c r="B29" s="234" t="s">
        <v>121</v>
      </c>
      <c r="C29" s="99"/>
      <c r="D29" s="98"/>
      <c r="E29" s="94"/>
      <c r="G29" s="92"/>
      <c r="J29" s="94"/>
      <c r="K29" s="94"/>
      <c r="M29" s="94"/>
      <c r="N29" s="94"/>
      <c r="P29" s="94"/>
      <c r="Q29" s="94"/>
      <c r="S29" s="94"/>
      <c r="T29" s="94"/>
      <c r="V29" s="94"/>
      <c r="W29" s="94"/>
      <c r="Y29" s="94"/>
      <c r="Z29" s="94"/>
      <c r="AB29" s="94"/>
      <c r="AC29" s="94"/>
      <c r="AE29" s="94"/>
      <c r="AF29" s="94"/>
      <c r="AG29" s="94"/>
      <c r="AI29" s="94"/>
      <c r="AJ29" s="94"/>
      <c r="AL29" s="94"/>
      <c r="AM29" s="94"/>
      <c r="AO29" s="94"/>
      <c r="AP29" s="94"/>
      <c r="AR29" s="94"/>
      <c r="AS29" s="94"/>
      <c r="AU29" s="94"/>
      <c r="AV29" s="94"/>
      <c r="AX29" s="94"/>
      <c r="AY29" s="94"/>
      <c r="BA29" s="94"/>
      <c r="BB29" s="94"/>
      <c r="BD29" s="94"/>
      <c r="BE29" s="94"/>
      <c r="BG29" s="94"/>
      <c r="BH29" s="94"/>
      <c r="BJ29" s="94"/>
      <c r="BK29" s="94"/>
      <c r="BM29" s="94"/>
      <c r="BN29" s="94"/>
      <c r="BP29" s="94"/>
      <c r="BQ29" s="94"/>
      <c r="BS29" s="94"/>
      <c r="BT29" s="94"/>
      <c r="BV29" s="94"/>
      <c r="BW29" s="94"/>
      <c r="BY29" s="94"/>
      <c r="BZ29" s="94"/>
      <c r="CB29" s="94"/>
      <c r="CC29" s="94"/>
      <c r="CE29" s="94"/>
      <c r="CF29" s="94"/>
      <c r="CH29" s="94"/>
      <c r="CI29" s="94"/>
      <c r="CK29" s="94"/>
      <c r="CL29" s="94"/>
      <c r="CN29" s="94"/>
      <c r="CO29" s="94"/>
      <c r="CQ29" s="94"/>
      <c r="CR29" s="94"/>
      <c r="CT29" s="94"/>
      <c r="CU29" s="94"/>
      <c r="CW29" s="94"/>
      <c r="CX29" s="94"/>
      <c r="CZ29" s="94"/>
      <c r="DA29" s="94"/>
      <c r="DC29" s="94"/>
      <c r="DD29" s="94"/>
      <c r="DF29" s="94"/>
      <c r="DG29" s="94"/>
      <c r="DI29" s="94"/>
      <c r="DJ29" s="94"/>
      <c r="DL29" s="94"/>
      <c r="DM29" s="94"/>
      <c r="DO29" s="94"/>
      <c r="DP29" s="94"/>
      <c r="DR29" s="94"/>
      <c r="DS29" s="94"/>
      <c r="DU29" s="94"/>
      <c r="DV29" s="94"/>
      <c r="DX29" s="94"/>
      <c r="DY29" s="94"/>
      <c r="EA29" s="94"/>
      <c r="EB29" s="95"/>
      <c r="ED29" s="94"/>
      <c r="EE29" s="94"/>
      <c r="EG29" s="94"/>
      <c r="EH29" s="94"/>
      <c r="EJ29" s="94"/>
      <c r="EK29" s="94"/>
      <c r="EM29" s="94"/>
      <c r="EN29" s="94"/>
      <c r="EP29" s="94"/>
      <c r="EQ29" s="94"/>
      <c r="ES29" s="94"/>
      <c r="ET29" s="94"/>
      <c r="EV29" s="94"/>
      <c r="EW29" s="94"/>
      <c r="EY29" s="94"/>
      <c r="EZ29" s="94"/>
      <c r="FB29" s="94"/>
      <c r="FC29" s="94"/>
      <c r="FE29" s="94"/>
      <c r="FF29" s="94"/>
      <c r="FH29" s="94"/>
      <c r="FI29" s="94"/>
      <c r="FK29" s="94"/>
      <c r="FL29" s="94"/>
      <c r="FN29" s="94"/>
      <c r="FO29" s="94"/>
      <c r="FQ29" s="94"/>
      <c r="FR29" s="94"/>
      <c r="FT29" s="94"/>
      <c r="FU29" s="94"/>
      <c r="FW29" s="94"/>
      <c r="FX29" s="94"/>
      <c r="FZ29" s="94"/>
      <c r="GA29" s="94"/>
      <c r="GC29" s="94"/>
      <c r="GD29" s="94"/>
      <c r="GF29" s="94"/>
      <c r="GG29" s="94"/>
      <c r="GI29" s="94"/>
      <c r="GJ29" s="94"/>
      <c r="GL29" s="94"/>
      <c r="GM29" s="94"/>
      <c r="GO29" s="94"/>
      <c r="GP29" s="94"/>
      <c r="GR29" s="94"/>
      <c r="GS29" s="94"/>
      <c r="GU29" s="94"/>
      <c r="GV29" s="94"/>
      <c r="GX29" s="94"/>
      <c r="GY29" s="94"/>
      <c r="HA29" s="94"/>
      <c r="HB29" s="94"/>
      <c r="HD29" s="94"/>
      <c r="HE29" s="94"/>
      <c r="HG29" s="94"/>
      <c r="HH29" s="94"/>
      <c r="HJ29" s="94"/>
      <c r="HK29" s="94"/>
      <c r="HM29" s="94"/>
      <c r="HN29" s="94"/>
      <c r="HP29" s="94"/>
      <c r="HQ29" s="94"/>
      <c r="HS29" s="94"/>
      <c r="HT29" s="94"/>
      <c r="HV29" s="94"/>
      <c r="HW29" s="94"/>
      <c r="HY29" s="94"/>
      <c r="HZ29" s="94"/>
      <c r="IB29" s="94"/>
      <c r="IC29" s="94"/>
      <c r="IE29" s="94"/>
      <c r="IF29" s="94"/>
    </row>
    <row r="30" spans="1:240" ht="12" x14ac:dyDescent="0.25">
      <c r="A30" s="94"/>
      <c r="B30" s="234" t="s">
        <v>118</v>
      </c>
      <c r="C30" s="99"/>
      <c r="D30" s="98"/>
      <c r="E30" s="94"/>
      <c r="G30" s="92"/>
      <c r="J30" s="94"/>
      <c r="K30" s="94"/>
      <c r="M30" s="94"/>
      <c r="N30" s="94"/>
      <c r="P30" s="94"/>
      <c r="Q30" s="94"/>
      <c r="S30" s="94"/>
      <c r="T30" s="94"/>
      <c r="V30" s="94"/>
      <c r="W30" s="94"/>
      <c r="Y30" s="94"/>
      <c r="Z30" s="94"/>
      <c r="AB30" s="94"/>
      <c r="AC30" s="94"/>
      <c r="AE30" s="94"/>
      <c r="AF30" s="94"/>
      <c r="AG30" s="94"/>
      <c r="AI30" s="94"/>
      <c r="AJ30" s="94"/>
      <c r="AL30" s="94"/>
      <c r="AM30" s="94"/>
      <c r="AO30" s="94"/>
      <c r="AP30" s="94"/>
      <c r="AR30" s="94"/>
      <c r="AS30" s="94"/>
      <c r="AU30" s="94"/>
      <c r="AV30" s="94"/>
      <c r="AX30" s="94"/>
      <c r="AY30" s="94"/>
      <c r="BA30" s="94"/>
      <c r="BB30" s="94"/>
      <c r="BD30" s="94"/>
      <c r="BE30" s="94"/>
      <c r="BG30" s="94"/>
      <c r="BH30" s="94"/>
      <c r="BJ30" s="94"/>
      <c r="BK30" s="94"/>
      <c r="BM30" s="94"/>
      <c r="BN30" s="94"/>
      <c r="BP30" s="94"/>
      <c r="BQ30" s="94"/>
      <c r="BS30" s="94"/>
      <c r="BT30" s="94"/>
      <c r="BV30" s="94"/>
      <c r="BW30" s="94"/>
      <c r="BY30" s="94"/>
      <c r="BZ30" s="94"/>
      <c r="CB30" s="94"/>
      <c r="CC30" s="94"/>
      <c r="CE30" s="94"/>
      <c r="CF30" s="94"/>
      <c r="CH30" s="94"/>
      <c r="CI30" s="94"/>
      <c r="CK30" s="94"/>
      <c r="CL30" s="94"/>
      <c r="CN30" s="94"/>
      <c r="CO30" s="94"/>
      <c r="CQ30" s="94"/>
      <c r="CR30" s="94"/>
      <c r="CT30" s="94"/>
      <c r="CU30" s="94"/>
      <c r="CW30" s="94"/>
      <c r="CX30" s="94"/>
      <c r="CZ30" s="94"/>
      <c r="DA30" s="94"/>
      <c r="DC30" s="94"/>
      <c r="DD30" s="94"/>
      <c r="DF30" s="94"/>
      <c r="DG30" s="94"/>
      <c r="DI30" s="94"/>
      <c r="DJ30" s="94"/>
      <c r="DL30" s="94"/>
      <c r="DM30" s="94"/>
      <c r="DO30" s="94"/>
      <c r="DP30" s="94"/>
      <c r="DR30" s="94"/>
      <c r="DS30" s="94"/>
      <c r="DU30" s="94"/>
      <c r="DV30" s="94"/>
      <c r="DX30" s="94"/>
      <c r="DY30" s="94"/>
      <c r="EA30" s="94"/>
      <c r="EB30" s="95"/>
      <c r="ED30" s="94"/>
      <c r="EE30" s="94"/>
      <c r="EG30" s="94"/>
      <c r="EH30" s="94"/>
      <c r="EJ30" s="94"/>
      <c r="EK30" s="94"/>
      <c r="EM30" s="94"/>
      <c r="EN30" s="94"/>
      <c r="EP30" s="94"/>
      <c r="EQ30" s="94"/>
      <c r="ES30" s="94"/>
      <c r="ET30" s="94"/>
      <c r="EV30" s="94"/>
      <c r="EW30" s="94"/>
      <c r="EY30" s="94"/>
      <c r="EZ30" s="94"/>
      <c r="FB30" s="94"/>
      <c r="FC30" s="94"/>
      <c r="FE30" s="94"/>
      <c r="FF30" s="94"/>
      <c r="FH30" s="94"/>
      <c r="FI30" s="94"/>
      <c r="FK30" s="94"/>
      <c r="FL30" s="94"/>
      <c r="FN30" s="94"/>
      <c r="FO30" s="94"/>
      <c r="FQ30" s="94"/>
      <c r="FR30" s="94"/>
      <c r="FT30" s="94"/>
      <c r="FU30" s="94"/>
      <c r="FW30" s="94"/>
      <c r="FX30" s="94"/>
      <c r="FZ30" s="94"/>
      <c r="GA30" s="94"/>
      <c r="GC30" s="94"/>
      <c r="GD30" s="94"/>
      <c r="GF30" s="94"/>
      <c r="GG30" s="94"/>
      <c r="GI30" s="94"/>
      <c r="GJ30" s="94"/>
      <c r="GL30" s="94"/>
      <c r="GM30" s="94"/>
      <c r="GO30" s="94"/>
      <c r="GP30" s="94"/>
      <c r="GR30" s="94"/>
      <c r="GS30" s="94"/>
      <c r="GU30" s="94"/>
      <c r="GV30" s="94"/>
      <c r="GX30" s="94"/>
      <c r="GY30" s="94"/>
      <c r="HA30" s="94"/>
      <c r="HB30" s="94"/>
      <c r="HD30" s="94"/>
      <c r="HE30" s="94"/>
      <c r="HG30" s="94"/>
      <c r="HH30" s="94"/>
      <c r="HJ30" s="94"/>
      <c r="HK30" s="94"/>
      <c r="HM30" s="94"/>
      <c r="HN30" s="94"/>
      <c r="HP30" s="94"/>
      <c r="HQ30" s="94"/>
      <c r="HS30" s="94"/>
      <c r="HT30" s="94"/>
      <c r="HV30" s="94"/>
      <c r="HW30" s="94"/>
      <c r="HY30" s="94"/>
      <c r="HZ30" s="94"/>
      <c r="IB30" s="94"/>
      <c r="IC30" s="94"/>
      <c r="IE30" s="94"/>
      <c r="IF30" s="94"/>
    </row>
    <row r="31" spans="1:240" ht="12" x14ac:dyDescent="0.2">
      <c r="A31" s="94"/>
      <c r="B31" s="234" t="s">
        <v>119</v>
      </c>
      <c r="C31" s="5"/>
      <c r="D31" s="98"/>
      <c r="E31" s="94"/>
      <c r="G31" s="92"/>
      <c r="J31" s="94"/>
      <c r="K31" s="94"/>
      <c r="M31" s="94"/>
      <c r="N31" s="94"/>
      <c r="P31" s="94"/>
      <c r="Q31" s="94"/>
      <c r="S31" s="94"/>
      <c r="T31" s="94"/>
      <c r="V31" s="94"/>
      <c r="W31" s="94"/>
      <c r="Y31" s="94"/>
      <c r="Z31" s="94"/>
      <c r="AB31" s="94"/>
      <c r="AC31" s="94"/>
      <c r="AE31" s="94"/>
      <c r="AF31" s="94"/>
      <c r="AG31" s="94"/>
      <c r="AI31" s="94"/>
      <c r="AJ31" s="94"/>
      <c r="AL31" s="94"/>
      <c r="AM31" s="94"/>
      <c r="AO31" s="94"/>
      <c r="AP31" s="94"/>
      <c r="AR31" s="94"/>
      <c r="AS31" s="94"/>
      <c r="AU31" s="94"/>
      <c r="AV31" s="94"/>
      <c r="AX31" s="94"/>
      <c r="AY31" s="94"/>
      <c r="BA31" s="94"/>
      <c r="BB31" s="94"/>
      <c r="BD31" s="94"/>
      <c r="BE31" s="94"/>
      <c r="BG31" s="94"/>
      <c r="BH31" s="94"/>
      <c r="BJ31" s="94"/>
      <c r="BK31" s="94"/>
      <c r="BM31" s="94"/>
      <c r="BN31" s="94"/>
      <c r="BP31" s="94"/>
      <c r="BQ31" s="94"/>
      <c r="BS31" s="94"/>
      <c r="BT31" s="94"/>
      <c r="BV31" s="94"/>
      <c r="BW31" s="94"/>
      <c r="BY31" s="94"/>
      <c r="BZ31" s="94"/>
      <c r="CB31" s="94"/>
      <c r="CC31" s="94"/>
      <c r="CE31" s="94"/>
      <c r="CF31" s="94"/>
      <c r="CH31" s="94"/>
      <c r="CI31" s="94"/>
      <c r="CK31" s="94"/>
      <c r="CL31" s="94"/>
      <c r="CN31" s="94"/>
      <c r="CO31" s="94"/>
      <c r="CQ31" s="94"/>
      <c r="CR31" s="94"/>
      <c r="CT31" s="94"/>
      <c r="CU31" s="94"/>
      <c r="CW31" s="94"/>
      <c r="CX31" s="94"/>
      <c r="CZ31" s="94"/>
      <c r="DA31" s="94"/>
      <c r="DC31" s="94"/>
      <c r="DD31" s="94"/>
      <c r="DF31" s="94"/>
      <c r="DG31" s="94"/>
      <c r="DI31" s="94"/>
      <c r="DJ31" s="94"/>
      <c r="DL31" s="94"/>
      <c r="DM31" s="94"/>
      <c r="DO31" s="94"/>
      <c r="DP31" s="94"/>
      <c r="DR31" s="94"/>
      <c r="DS31" s="94"/>
      <c r="DU31" s="94"/>
      <c r="DV31" s="94"/>
      <c r="DX31" s="94"/>
      <c r="DY31" s="94"/>
      <c r="EA31" s="94"/>
      <c r="EB31" s="95"/>
      <c r="ED31" s="94"/>
      <c r="EE31" s="94"/>
      <c r="EG31" s="94"/>
      <c r="EH31" s="94"/>
      <c r="EJ31" s="94"/>
      <c r="EK31" s="94"/>
      <c r="EM31" s="94"/>
      <c r="EN31" s="94"/>
      <c r="EP31" s="94"/>
      <c r="EQ31" s="94"/>
      <c r="ES31" s="94"/>
      <c r="ET31" s="94"/>
      <c r="EV31" s="94"/>
      <c r="EW31" s="94"/>
      <c r="EY31" s="94"/>
      <c r="EZ31" s="94"/>
      <c r="FB31" s="94"/>
      <c r="FC31" s="94"/>
      <c r="FE31" s="94"/>
      <c r="FF31" s="94"/>
      <c r="FH31" s="94"/>
      <c r="FI31" s="94"/>
      <c r="FK31" s="94"/>
      <c r="FL31" s="94"/>
      <c r="FN31" s="94"/>
      <c r="FO31" s="94"/>
      <c r="FQ31" s="94"/>
      <c r="FR31" s="94"/>
      <c r="FT31" s="94"/>
      <c r="FU31" s="94"/>
      <c r="FW31" s="94"/>
      <c r="FX31" s="94"/>
      <c r="FZ31" s="94"/>
      <c r="GA31" s="94"/>
      <c r="GC31" s="94"/>
      <c r="GD31" s="94"/>
      <c r="GF31" s="94"/>
      <c r="GG31" s="94"/>
      <c r="GI31" s="94"/>
      <c r="GJ31" s="94"/>
      <c r="GL31" s="94"/>
      <c r="GM31" s="94"/>
      <c r="GO31" s="94"/>
      <c r="GP31" s="94"/>
      <c r="GR31" s="94"/>
      <c r="GS31" s="94"/>
      <c r="GU31" s="94"/>
      <c r="GV31" s="94"/>
      <c r="GX31" s="94"/>
      <c r="GY31" s="94"/>
      <c r="HA31" s="94"/>
      <c r="HB31" s="94"/>
      <c r="HD31" s="94"/>
      <c r="HE31" s="94"/>
      <c r="HG31" s="94"/>
      <c r="HH31" s="94"/>
      <c r="HJ31" s="94"/>
      <c r="HK31" s="94"/>
      <c r="HM31" s="94"/>
      <c r="HN31" s="94"/>
      <c r="HP31" s="94"/>
      <c r="HQ31" s="94"/>
      <c r="HS31" s="94"/>
      <c r="HT31" s="94"/>
      <c r="HV31" s="94"/>
      <c r="HW31" s="94"/>
      <c r="HY31" s="94"/>
      <c r="HZ31" s="94"/>
      <c r="IB31" s="94"/>
      <c r="IC31" s="94"/>
      <c r="IE31" s="94"/>
      <c r="IF31" s="94"/>
    </row>
    <row r="32" spans="1:240" ht="12" x14ac:dyDescent="0.25">
      <c r="A32" s="94"/>
      <c r="B32" s="234" t="s">
        <v>166</v>
      </c>
      <c r="C32" s="99"/>
      <c r="D32" s="98"/>
      <c r="E32" s="94"/>
      <c r="G32" s="92"/>
      <c r="J32" s="94"/>
      <c r="K32" s="94"/>
      <c r="M32" s="94"/>
      <c r="N32" s="94"/>
      <c r="P32" s="94"/>
      <c r="Q32" s="94"/>
      <c r="S32" s="94"/>
      <c r="T32" s="94"/>
      <c r="V32" s="94"/>
      <c r="W32" s="94"/>
      <c r="Y32" s="94"/>
      <c r="Z32" s="94"/>
      <c r="AB32" s="94"/>
      <c r="AC32" s="94"/>
      <c r="AE32" s="94"/>
      <c r="AF32" s="94"/>
      <c r="AG32" s="94"/>
      <c r="AI32" s="94"/>
      <c r="AJ32" s="94"/>
      <c r="AL32" s="94"/>
      <c r="AM32" s="94"/>
      <c r="AO32" s="94"/>
      <c r="AP32" s="94"/>
      <c r="AR32" s="94"/>
      <c r="AS32" s="94"/>
      <c r="AU32" s="94"/>
      <c r="AV32" s="94"/>
      <c r="AX32" s="94"/>
      <c r="AY32" s="94"/>
      <c r="BA32" s="94"/>
      <c r="BB32" s="94"/>
      <c r="BD32" s="94"/>
      <c r="BE32" s="94"/>
      <c r="BG32" s="94"/>
      <c r="BH32" s="94"/>
      <c r="BJ32" s="94"/>
      <c r="BK32" s="94"/>
      <c r="BM32" s="94"/>
      <c r="BN32" s="94"/>
      <c r="BP32" s="94"/>
      <c r="BQ32" s="94"/>
      <c r="BS32" s="94"/>
      <c r="BT32" s="94"/>
      <c r="BV32" s="94"/>
      <c r="BW32" s="94"/>
      <c r="BY32" s="94"/>
      <c r="BZ32" s="94"/>
      <c r="CB32" s="94"/>
      <c r="CC32" s="94"/>
      <c r="CE32" s="94"/>
      <c r="CF32" s="94"/>
      <c r="CH32" s="94"/>
      <c r="CI32" s="94"/>
      <c r="CK32" s="94"/>
      <c r="CL32" s="94"/>
      <c r="CN32" s="94"/>
      <c r="CO32" s="94"/>
      <c r="CQ32" s="94"/>
      <c r="CR32" s="94"/>
      <c r="CT32" s="94"/>
      <c r="CU32" s="94"/>
      <c r="CW32" s="94"/>
      <c r="CX32" s="94"/>
      <c r="CZ32" s="94"/>
      <c r="DA32" s="94"/>
      <c r="DC32" s="94"/>
      <c r="DD32" s="94"/>
      <c r="DF32" s="94"/>
      <c r="DG32" s="94"/>
      <c r="DI32" s="94"/>
      <c r="DJ32" s="94"/>
      <c r="DL32" s="94"/>
      <c r="DM32" s="94"/>
      <c r="DO32" s="94"/>
      <c r="DP32" s="94"/>
      <c r="DR32" s="94"/>
      <c r="DS32" s="94"/>
      <c r="DU32" s="94"/>
      <c r="DV32" s="94"/>
      <c r="DX32" s="94"/>
      <c r="DY32" s="94"/>
      <c r="EA32" s="94"/>
      <c r="EB32" s="95"/>
      <c r="ED32" s="94"/>
      <c r="EE32" s="94"/>
      <c r="EG32" s="94"/>
      <c r="EH32" s="94"/>
      <c r="EJ32" s="94"/>
      <c r="EK32" s="94"/>
      <c r="EM32" s="94"/>
      <c r="EN32" s="94"/>
      <c r="EP32" s="94"/>
      <c r="EQ32" s="94"/>
      <c r="ES32" s="94"/>
      <c r="ET32" s="94"/>
      <c r="EV32" s="94"/>
      <c r="EW32" s="94"/>
      <c r="EY32" s="94"/>
      <c r="EZ32" s="94"/>
      <c r="FB32" s="94"/>
      <c r="FC32" s="94"/>
      <c r="FE32" s="94"/>
      <c r="FF32" s="94"/>
      <c r="FH32" s="94"/>
      <c r="FI32" s="94"/>
      <c r="FK32" s="94"/>
      <c r="FL32" s="94"/>
      <c r="FN32" s="94"/>
      <c r="FO32" s="94"/>
      <c r="FQ32" s="94"/>
      <c r="FR32" s="94"/>
      <c r="FT32" s="94"/>
      <c r="FU32" s="94"/>
      <c r="FW32" s="94"/>
      <c r="FX32" s="94"/>
      <c r="FZ32" s="94"/>
      <c r="GA32" s="94"/>
      <c r="GC32" s="94"/>
      <c r="GD32" s="94"/>
      <c r="GF32" s="94"/>
      <c r="GG32" s="94"/>
      <c r="GI32" s="94"/>
      <c r="GJ32" s="94"/>
      <c r="GL32" s="94"/>
      <c r="GM32" s="94"/>
      <c r="GO32" s="94"/>
      <c r="GP32" s="94"/>
      <c r="GR32" s="94"/>
      <c r="GS32" s="94"/>
      <c r="GU32" s="94"/>
      <c r="GV32" s="94"/>
      <c r="GX32" s="94"/>
      <c r="GY32" s="94"/>
      <c r="HA32" s="94"/>
      <c r="HB32" s="94"/>
      <c r="HD32" s="94"/>
      <c r="HE32" s="94"/>
      <c r="HG32" s="94"/>
      <c r="HH32" s="94"/>
      <c r="HJ32" s="94"/>
      <c r="HK32" s="94"/>
      <c r="HM32" s="94"/>
      <c r="HN32" s="94"/>
      <c r="HP32" s="94"/>
      <c r="HQ32" s="94"/>
      <c r="HS32" s="94"/>
      <c r="HT32" s="94"/>
      <c r="HV32" s="94"/>
      <c r="HW32" s="94"/>
      <c r="HY32" s="94"/>
      <c r="HZ32" s="94"/>
      <c r="IB32" s="94"/>
      <c r="IC32" s="94"/>
      <c r="IE32" s="94"/>
      <c r="IF32" s="94"/>
    </row>
    <row r="33" spans="1:240" ht="12" x14ac:dyDescent="0.25">
      <c r="A33" s="94"/>
      <c r="B33" s="234" t="s">
        <v>122</v>
      </c>
      <c r="C33" s="99"/>
      <c r="D33" s="98"/>
      <c r="E33" s="94"/>
      <c r="G33" s="92"/>
      <c r="J33" s="94"/>
      <c r="K33" s="94"/>
      <c r="M33" s="94"/>
      <c r="N33" s="94"/>
      <c r="P33" s="94"/>
      <c r="Q33" s="94"/>
      <c r="S33" s="94"/>
      <c r="T33" s="94"/>
      <c r="V33" s="94"/>
      <c r="W33" s="94"/>
      <c r="Y33" s="94"/>
      <c r="Z33" s="94"/>
      <c r="AB33" s="94"/>
      <c r="AC33" s="94"/>
      <c r="AE33" s="94"/>
      <c r="AF33" s="94"/>
      <c r="AG33" s="94"/>
      <c r="AI33" s="94"/>
      <c r="AJ33" s="94"/>
      <c r="AL33" s="94"/>
      <c r="AM33" s="94"/>
      <c r="AO33" s="94"/>
      <c r="AP33" s="94"/>
      <c r="AR33" s="94"/>
      <c r="AS33" s="94"/>
      <c r="AU33" s="94"/>
      <c r="AV33" s="94"/>
      <c r="AX33" s="94"/>
      <c r="AY33" s="94"/>
      <c r="BA33" s="94"/>
      <c r="BB33" s="94"/>
      <c r="BD33" s="94"/>
      <c r="BE33" s="94"/>
      <c r="BG33" s="94"/>
      <c r="BH33" s="94"/>
      <c r="BJ33" s="94"/>
      <c r="BK33" s="94"/>
      <c r="BM33" s="94"/>
      <c r="BN33" s="94"/>
      <c r="BP33" s="94"/>
      <c r="BQ33" s="94"/>
      <c r="BS33" s="94"/>
      <c r="BT33" s="94"/>
      <c r="BV33" s="94"/>
      <c r="BW33" s="94"/>
      <c r="BY33" s="94"/>
      <c r="BZ33" s="94"/>
      <c r="CB33" s="94"/>
      <c r="CC33" s="94"/>
      <c r="CE33" s="94"/>
      <c r="CF33" s="94"/>
      <c r="CH33" s="94"/>
      <c r="CI33" s="94"/>
      <c r="CK33" s="94"/>
      <c r="CL33" s="94"/>
      <c r="CN33" s="94"/>
      <c r="CO33" s="94"/>
      <c r="CQ33" s="94"/>
      <c r="CR33" s="94"/>
      <c r="CT33" s="94"/>
      <c r="CU33" s="94"/>
      <c r="CW33" s="94"/>
      <c r="CX33" s="94"/>
      <c r="CZ33" s="94"/>
      <c r="DA33" s="94"/>
      <c r="DC33" s="94"/>
      <c r="DD33" s="94"/>
      <c r="DF33" s="94"/>
      <c r="DG33" s="94"/>
      <c r="DI33" s="94"/>
      <c r="DJ33" s="94"/>
      <c r="DL33" s="94"/>
      <c r="DM33" s="94"/>
      <c r="DO33" s="94"/>
      <c r="DP33" s="94"/>
      <c r="DR33" s="94"/>
      <c r="DS33" s="94"/>
      <c r="DU33" s="94"/>
      <c r="DV33" s="94"/>
      <c r="DX33" s="94"/>
      <c r="DY33" s="94"/>
      <c r="EA33" s="94"/>
      <c r="EB33" s="95"/>
      <c r="ED33" s="94"/>
      <c r="EE33" s="94"/>
      <c r="EG33" s="94"/>
      <c r="EH33" s="94"/>
      <c r="EJ33" s="94"/>
      <c r="EK33" s="94"/>
      <c r="EM33" s="94"/>
      <c r="EN33" s="94"/>
      <c r="EP33" s="94"/>
      <c r="EQ33" s="94"/>
      <c r="ES33" s="94"/>
      <c r="ET33" s="94"/>
      <c r="EV33" s="94"/>
      <c r="EW33" s="94"/>
      <c r="EY33" s="94"/>
      <c r="EZ33" s="94"/>
      <c r="FB33" s="94"/>
      <c r="FC33" s="94"/>
      <c r="FE33" s="94"/>
      <c r="FF33" s="94"/>
      <c r="FH33" s="94"/>
      <c r="FI33" s="94"/>
      <c r="FK33" s="94"/>
      <c r="FL33" s="94"/>
      <c r="FN33" s="94"/>
      <c r="FO33" s="94"/>
      <c r="FQ33" s="94"/>
      <c r="FR33" s="94"/>
      <c r="FT33" s="94"/>
      <c r="FU33" s="94"/>
      <c r="FW33" s="94"/>
      <c r="FX33" s="94"/>
      <c r="FZ33" s="94"/>
      <c r="GA33" s="94"/>
      <c r="GC33" s="94"/>
      <c r="GD33" s="94"/>
      <c r="GF33" s="94"/>
      <c r="GG33" s="94"/>
      <c r="GI33" s="94"/>
      <c r="GJ33" s="94"/>
      <c r="GL33" s="94"/>
      <c r="GM33" s="94"/>
      <c r="GO33" s="94"/>
      <c r="GP33" s="94"/>
      <c r="GR33" s="94"/>
      <c r="GS33" s="94"/>
      <c r="GU33" s="94"/>
      <c r="GV33" s="94"/>
      <c r="GX33" s="94"/>
      <c r="GY33" s="94"/>
      <c r="HA33" s="94"/>
      <c r="HB33" s="94"/>
      <c r="HD33" s="94"/>
      <c r="HE33" s="94"/>
      <c r="HG33" s="94"/>
      <c r="HH33" s="94"/>
      <c r="HJ33" s="94"/>
      <c r="HK33" s="94"/>
      <c r="HM33" s="94"/>
      <c r="HN33" s="94"/>
      <c r="HP33" s="94"/>
      <c r="HQ33" s="94"/>
      <c r="HS33" s="94"/>
      <c r="HT33" s="94"/>
      <c r="HV33" s="94"/>
      <c r="HW33" s="94"/>
      <c r="HY33" s="94"/>
      <c r="HZ33" s="94"/>
      <c r="IB33" s="94"/>
      <c r="IC33" s="94"/>
      <c r="IE33" s="94"/>
      <c r="IF33" s="94"/>
    </row>
    <row r="34" spans="1:240" ht="12" x14ac:dyDescent="0.25">
      <c r="A34" s="94"/>
      <c r="B34" s="234" t="s">
        <v>124</v>
      </c>
      <c r="C34" s="99"/>
      <c r="D34" s="98"/>
      <c r="E34" s="94"/>
      <c r="G34" s="92"/>
      <c r="J34" s="94"/>
      <c r="K34" s="94"/>
      <c r="M34" s="94"/>
      <c r="N34" s="94"/>
      <c r="P34" s="94"/>
      <c r="Q34" s="94"/>
      <c r="S34" s="94"/>
      <c r="T34" s="94"/>
      <c r="V34" s="94"/>
      <c r="W34" s="94"/>
      <c r="Y34" s="94"/>
      <c r="Z34" s="94"/>
      <c r="AB34" s="94"/>
      <c r="AC34" s="94"/>
      <c r="AE34" s="94"/>
      <c r="AF34" s="94"/>
      <c r="AG34" s="94"/>
      <c r="AI34" s="94"/>
      <c r="AJ34" s="94"/>
      <c r="AL34" s="94"/>
      <c r="AM34" s="94"/>
      <c r="AO34" s="94"/>
      <c r="AP34" s="94"/>
      <c r="AR34" s="94"/>
      <c r="AS34" s="94"/>
      <c r="AU34" s="94"/>
      <c r="AV34" s="94"/>
      <c r="AX34" s="94"/>
      <c r="AY34" s="94"/>
      <c r="BA34" s="94"/>
      <c r="BB34" s="94"/>
      <c r="BD34" s="94"/>
      <c r="BE34" s="94"/>
      <c r="BG34" s="94"/>
      <c r="BH34" s="94"/>
      <c r="BJ34" s="94"/>
      <c r="BK34" s="94"/>
      <c r="BM34" s="94"/>
      <c r="BN34" s="94"/>
      <c r="BP34" s="94"/>
      <c r="BQ34" s="94"/>
      <c r="BS34" s="94"/>
      <c r="BT34" s="94"/>
      <c r="BV34" s="94"/>
      <c r="BW34" s="94"/>
      <c r="BY34" s="94"/>
      <c r="BZ34" s="94"/>
      <c r="CB34" s="94"/>
      <c r="CC34" s="94"/>
      <c r="CE34" s="94"/>
      <c r="CF34" s="94"/>
      <c r="CH34" s="94"/>
      <c r="CI34" s="94"/>
      <c r="CK34" s="94"/>
      <c r="CL34" s="94"/>
      <c r="CN34" s="94"/>
      <c r="CO34" s="94"/>
      <c r="CQ34" s="94"/>
      <c r="CR34" s="94"/>
      <c r="CT34" s="94"/>
      <c r="CU34" s="94"/>
      <c r="CW34" s="94"/>
      <c r="CX34" s="94"/>
      <c r="CZ34" s="94"/>
      <c r="DA34" s="94"/>
      <c r="DC34" s="94"/>
      <c r="DD34" s="94"/>
      <c r="DF34" s="94"/>
      <c r="DG34" s="94"/>
      <c r="DI34" s="94"/>
      <c r="DJ34" s="94"/>
      <c r="DL34" s="94"/>
      <c r="DM34" s="94"/>
      <c r="DO34" s="94"/>
      <c r="DP34" s="94"/>
      <c r="DR34" s="94"/>
      <c r="DS34" s="94"/>
      <c r="DU34" s="94"/>
      <c r="DV34" s="94"/>
      <c r="DX34" s="94"/>
      <c r="DY34" s="94"/>
      <c r="EA34" s="94"/>
      <c r="EB34" s="95"/>
      <c r="ED34" s="94"/>
      <c r="EE34" s="94"/>
      <c r="EG34" s="94"/>
      <c r="EH34" s="94"/>
      <c r="EJ34" s="94"/>
      <c r="EK34" s="94"/>
      <c r="EM34" s="94"/>
      <c r="EN34" s="94"/>
      <c r="EP34" s="94"/>
      <c r="EQ34" s="94"/>
      <c r="ES34" s="94"/>
      <c r="ET34" s="94"/>
      <c r="EV34" s="94"/>
      <c r="EW34" s="94"/>
      <c r="EY34" s="94"/>
      <c r="EZ34" s="94"/>
      <c r="FB34" s="94"/>
      <c r="FC34" s="94"/>
      <c r="FE34" s="94"/>
      <c r="FF34" s="94"/>
      <c r="FH34" s="94"/>
      <c r="FI34" s="94"/>
      <c r="FK34" s="94"/>
      <c r="FL34" s="94"/>
      <c r="FN34" s="94"/>
      <c r="FO34" s="94"/>
      <c r="FQ34" s="94"/>
      <c r="FR34" s="94"/>
      <c r="FT34" s="94"/>
      <c r="FU34" s="94"/>
      <c r="FW34" s="94"/>
      <c r="FX34" s="94"/>
      <c r="FZ34" s="94"/>
      <c r="GA34" s="94"/>
      <c r="GC34" s="94"/>
      <c r="GD34" s="94"/>
      <c r="GF34" s="94"/>
      <c r="GG34" s="94"/>
      <c r="GI34" s="94"/>
      <c r="GJ34" s="94"/>
      <c r="GL34" s="94"/>
      <c r="GM34" s="94"/>
      <c r="GO34" s="94"/>
      <c r="GP34" s="94"/>
      <c r="GR34" s="94"/>
      <c r="GS34" s="94"/>
      <c r="GU34" s="94"/>
      <c r="GV34" s="94"/>
      <c r="GX34" s="94"/>
      <c r="GY34" s="94"/>
      <c r="HA34" s="94"/>
      <c r="HB34" s="94"/>
      <c r="HD34" s="94"/>
      <c r="HE34" s="94"/>
      <c r="HG34" s="94"/>
      <c r="HH34" s="94"/>
      <c r="HJ34" s="94"/>
      <c r="HK34" s="94"/>
      <c r="HM34" s="94"/>
      <c r="HN34" s="94"/>
      <c r="HP34" s="94"/>
      <c r="HQ34" s="94"/>
      <c r="HS34" s="94"/>
      <c r="HT34" s="94"/>
      <c r="HV34" s="94"/>
      <c r="HW34" s="94"/>
      <c r="HY34" s="94"/>
      <c r="HZ34" s="94"/>
      <c r="IB34" s="94"/>
      <c r="IC34" s="94"/>
      <c r="IE34" s="94"/>
      <c r="IF34" s="94"/>
    </row>
    <row r="35" spans="1:240" ht="12" x14ac:dyDescent="0.25">
      <c r="A35" s="94"/>
      <c r="B35" s="234" t="s">
        <v>125</v>
      </c>
      <c r="C35" s="99"/>
      <c r="D35" s="98"/>
      <c r="E35" s="94"/>
      <c r="G35" s="92"/>
      <c r="J35" s="94"/>
      <c r="K35" s="94"/>
      <c r="M35" s="94"/>
      <c r="N35" s="94"/>
      <c r="P35" s="94"/>
      <c r="Q35" s="94"/>
      <c r="S35" s="94"/>
      <c r="T35" s="94"/>
      <c r="V35" s="94"/>
      <c r="W35" s="94"/>
      <c r="Y35" s="94"/>
      <c r="Z35" s="94"/>
      <c r="AB35" s="94"/>
      <c r="AC35" s="94"/>
      <c r="AE35" s="94"/>
      <c r="AF35" s="94"/>
      <c r="AG35" s="94"/>
      <c r="AI35" s="94"/>
      <c r="AJ35" s="94"/>
      <c r="AL35" s="94"/>
      <c r="AM35" s="94"/>
      <c r="AO35" s="94"/>
      <c r="AP35" s="94"/>
      <c r="AR35" s="94"/>
      <c r="AS35" s="94"/>
      <c r="AU35" s="94"/>
      <c r="AV35" s="94"/>
      <c r="AX35" s="94"/>
      <c r="AY35" s="94"/>
      <c r="BA35" s="94"/>
      <c r="BB35" s="94"/>
      <c r="BD35" s="94"/>
      <c r="BE35" s="94"/>
      <c r="BG35" s="94"/>
      <c r="BH35" s="94"/>
      <c r="BJ35" s="94"/>
      <c r="BK35" s="94"/>
      <c r="BM35" s="94"/>
      <c r="BN35" s="94"/>
      <c r="BP35" s="94"/>
      <c r="BQ35" s="94"/>
      <c r="BS35" s="94"/>
      <c r="BT35" s="94"/>
      <c r="BV35" s="94"/>
      <c r="BW35" s="94"/>
      <c r="BY35" s="94"/>
      <c r="BZ35" s="94"/>
      <c r="CB35" s="94"/>
      <c r="CC35" s="94"/>
      <c r="CE35" s="94"/>
      <c r="CF35" s="94"/>
      <c r="CH35" s="94"/>
      <c r="CI35" s="94"/>
      <c r="CK35" s="94"/>
      <c r="CL35" s="94"/>
      <c r="CN35" s="94"/>
      <c r="CO35" s="94"/>
      <c r="CQ35" s="94"/>
      <c r="CR35" s="94"/>
      <c r="CT35" s="94"/>
      <c r="CU35" s="94"/>
      <c r="CW35" s="94"/>
      <c r="CX35" s="94"/>
      <c r="CZ35" s="94"/>
      <c r="DA35" s="94"/>
      <c r="DC35" s="94"/>
      <c r="DD35" s="94"/>
      <c r="DF35" s="94"/>
      <c r="DG35" s="94"/>
      <c r="DI35" s="94"/>
      <c r="DJ35" s="94"/>
      <c r="DL35" s="94"/>
      <c r="DM35" s="94"/>
      <c r="DO35" s="94"/>
      <c r="DP35" s="94"/>
      <c r="DR35" s="94"/>
      <c r="DS35" s="94"/>
      <c r="DU35" s="94"/>
      <c r="DV35" s="94"/>
      <c r="DX35" s="94"/>
      <c r="DY35" s="94"/>
      <c r="EA35" s="94"/>
      <c r="EB35" s="95"/>
      <c r="ED35" s="94"/>
      <c r="EE35" s="94"/>
      <c r="EG35" s="94"/>
      <c r="EH35" s="94"/>
      <c r="EJ35" s="94"/>
      <c r="EK35" s="94"/>
      <c r="EM35" s="94"/>
      <c r="EN35" s="94"/>
      <c r="EP35" s="94"/>
      <c r="EQ35" s="94"/>
      <c r="ES35" s="94"/>
      <c r="ET35" s="94"/>
      <c r="EV35" s="94"/>
      <c r="EW35" s="94"/>
      <c r="EY35" s="94"/>
      <c r="EZ35" s="94"/>
      <c r="FB35" s="94"/>
      <c r="FC35" s="94"/>
      <c r="FE35" s="94"/>
      <c r="FF35" s="94"/>
      <c r="FH35" s="94"/>
      <c r="FI35" s="94"/>
      <c r="FK35" s="94"/>
      <c r="FL35" s="94"/>
      <c r="FN35" s="94"/>
      <c r="FO35" s="94"/>
      <c r="FQ35" s="94"/>
      <c r="FR35" s="94"/>
      <c r="FT35" s="94"/>
      <c r="FU35" s="94"/>
      <c r="FW35" s="94"/>
      <c r="FX35" s="94"/>
      <c r="FZ35" s="94"/>
      <c r="GA35" s="94"/>
      <c r="GC35" s="94"/>
      <c r="GD35" s="94"/>
      <c r="GF35" s="94"/>
      <c r="GG35" s="94"/>
      <c r="GI35" s="94"/>
      <c r="GJ35" s="94"/>
      <c r="GL35" s="94"/>
      <c r="GM35" s="94"/>
      <c r="GO35" s="94"/>
      <c r="GP35" s="94"/>
      <c r="GR35" s="94"/>
      <c r="GS35" s="94"/>
      <c r="GU35" s="94"/>
      <c r="GV35" s="94"/>
      <c r="GX35" s="94"/>
      <c r="GY35" s="94"/>
      <c r="HA35" s="94"/>
      <c r="HB35" s="94"/>
      <c r="HD35" s="94"/>
      <c r="HE35" s="94"/>
      <c r="HG35" s="94"/>
      <c r="HH35" s="94"/>
      <c r="HJ35" s="94"/>
      <c r="HK35" s="94"/>
      <c r="HM35" s="94"/>
      <c r="HN35" s="94"/>
      <c r="HP35" s="94"/>
      <c r="HQ35" s="94"/>
      <c r="HS35" s="94"/>
      <c r="HT35" s="94"/>
      <c r="HV35" s="94"/>
      <c r="HW35" s="94"/>
      <c r="HY35" s="94"/>
      <c r="HZ35" s="94"/>
      <c r="IB35" s="94"/>
      <c r="IC35" s="94"/>
      <c r="IE35" s="94"/>
      <c r="IF35" s="94"/>
    </row>
    <row r="36" spans="1:240" ht="12" x14ac:dyDescent="0.25">
      <c r="A36" s="94"/>
      <c r="B36" s="234" t="s">
        <v>126</v>
      </c>
      <c r="C36" s="99"/>
      <c r="D36" s="98"/>
      <c r="E36" s="94"/>
      <c r="G36" s="92"/>
      <c r="J36" s="94"/>
      <c r="K36" s="94"/>
      <c r="M36" s="94"/>
      <c r="N36" s="94"/>
      <c r="P36" s="94"/>
      <c r="Q36" s="94"/>
      <c r="S36" s="94"/>
      <c r="T36" s="94"/>
      <c r="V36" s="94"/>
      <c r="W36" s="94"/>
      <c r="Y36" s="94"/>
      <c r="Z36" s="94"/>
      <c r="AB36" s="94"/>
      <c r="AC36" s="94"/>
      <c r="AE36" s="94"/>
      <c r="AF36" s="94"/>
      <c r="AG36" s="94"/>
      <c r="AI36" s="94"/>
      <c r="AJ36" s="94"/>
      <c r="AL36" s="94"/>
      <c r="AM36" s="94"/>
      <c r="AO36" s="94"/>
      <c r="AP36" s="94"/>
      <c r="AR36" s="94"/>
      <c r="AS36" s="94"/>
      <c r="AU36" s="94"/>
      <c r="AV36" s="94"/>
      <c r="AX36" s="94"/>
      <c r="AY36" s="94"/>
      <c r="BA36" s="94"/>
      <c r="BB36" s="94"/>
      <c r="BD36" s="94"/>
      <c r="BE36" s="94"/>
      <c r="BG36" s="94"/>
      <c r="BH36" s="94"/>
      <c r="BJ36" s="94"/>
      <c r="BK36" s="94"/>
      <c r="BM36" s="94"/>
      <c r="BN36" s="94"/>
      <c r="BP36" s="94"/>
      <c r="BQ36" s="94"/>
      <c r="BS36" s="94"/>
      <c r="BT36" s="94"/>
      <c r="BV36" s="94"/>
      <c r="BW36" s="94"/>
      <c r="BY36" s="94"/>
      <c r="BZ36" s="94"/>
      <c r="CB36" s="94"/>
      <c r="CC36" s="94"/>
      <c r="CE36" s="94"/>
      <c r="CF36" s="94"/>
      <c r="CH36" s="94"/>
      <c r="CI36" s="94"/>
      <c r="CK36" s="94"/>
      <c r="CL36" s="94"/>
      <c r="CN36" s="94"/>
      <c r="CO36" s="94"/>
      <c r="CQ36" s="94"/>
      <c r="CR36" s="94"/>
      <c r="CT36" s="94"/>
      <c r="CU36" s="94"/>
      <c r="CW36" s="94"/>
      <c r="CX36" s="94"/>
      <c r="CZ36" s="94"/>
      <c r="DA36" s="94"/>
      <c r="DC36" s="94"/>
      <c r="DD36" s="94"/>
      <c r="DF36" s="94"/>
      <c r="DG36" s="94"/>
      <c r="DI36" s="94"/>
      <c r="DJ36" s="94"/>
      <c r="DL36" s="94"/>
      <c r="DM36" s="94"/>
      <c r="DO36" s="94"/>
      <c r="DP36" s="94"/>
      <c r="DR36" s="94"/>
      <c r="DS36" s="94"/>
      <c r="DU36" s="94"/>
      <c r="DV36" s="94"/>
      <c r="DX36" s="94"/>
      <c r="DY36" s="94"/>
      <c r="EA36" s="94"/>
      <c r="EB36" s="95"/>
      <c r="ED36" s="94"/>
      <c r="EE36" s="94"/>
      <c r="EG36" s="94"/>
      <c r="EH36" s="94"/>
      <c r="EJ36" s="94"/>
      <c r="EK36" s="94"/>
      <c r="EM36" s="94"/>
      <c r="EN36" s="94"/>
      <c r="EP36" s="94"/>
      <c r="EQ36" s="94"/>
      <c r="ES36" s="94"/>
      <c r="ET36" s="94"/>
      <c r="EV36" s="94"/>
      <c r="EW36" s="94"/>
      <c r="EY36" s="94"/>
      <c r="EZ36" s="94"/>
      <c r="FB36" s="94"/>
      <c r="FC36" s="94"/>
      <c r="FE36" s="94"/>
      <c r="FF36" s="94"/>
      <c r="FH36" s="94"/>
      <c r="FI36" s="94"/>
      <c r="FK36" s="94"/>
      <c r="FL36" s="94"/>
      <c r="FN36" s="94"/>
      <c r="FO36" s="94"/>
      <c r="FQ36" s="94"/>
      <c r="FR36" s="94"/>
      <c r="FT36" s="94"/>
      <c r="FU36" s="94"/>
      <c r="FW36" s="94"/>
      <c r="FX36" s="94"/>
      <c r="FZ36" s="94"/>
      <c r="GA36" s="94"/>
      <c r="GC36" s="94"/>
      <c r="GD36" s="94"/>
      <c r="GF36" s="94"/>
      <c r="GG36" s="94"/>
      <c r="GI36" s="94"/>
      <c r="GJ36" s="94"/>
      <c r="GL36" s="94"/>
      <c r="GM36" s="94"/>
      <c r="GO36" s="94"/>
      <c r="GP36" s="94"/>
      <c r="GR36" s="94"/>
      <c r="GS36" s="94"/>
      <c r="GU36" s="94"/>
      <c r="GV36" s="94"/>
      <c r="GX36" s="94"/>
      <c r="GY36" s="94"/>
      <c r="HA36" s="94"/>
      <c r="HB36" s="94"/>
      <c r="HD36" s="94"/>
      <c r="HE36" s="94"/>
      <c r="HG36" s="94"/>
      <c r="HH36" s="94"/>
      <c r="HJ36" s="94"/>
      <c r="HK36" s="94"/>
      <c r="HM36" s="94"/>
      <c r="HN36" s="94"/>
      <c r="HP36" s="94"/>
      <c r="HQ36" s="94"/>
      <c r="HS36" s="94"/>
      <c r="HT36" s="94"/>
      <c r="HV36" s="94"/>
      <c r="HW36" s="94"/>
      <c r="HY36" s="94"/>
      <c r="HZ36" s="94"/>
      <c r="IB36" s="94"/>
      <c r="IC36" s="94"/>
      <c r="IE36" s="94"/>
      <c r="IF36" s="94"/>
    </row>
    <row r="37" spans="1:240" ht="12" x14ac:dyDescent="0.25">
      <c r="A37" s="94"/>
      <c r="B37" s="234" t="s">
        <v>127</v>
      </c>
      <c r="C37" s="99"/>
      <c r="D37" s="98"/>
      <c r="E37" s="94"/>
      <c r="G37" s="92"/>
      <c r="J37" s="94"/>
      <c r="K37" s="94"/>
      <c r="M37" s="94"/>
      <c r="N37" s="94"/>
      <c r="P37" s="94"/>
      <c r="Q37" s="94"/>
      <c r="S37" s="94"/>
      <c r="T37" s="94"/>
      <c r="V37" s="94"/>
      <c r="W37" s="94"/>
      <c r="Y37" s="94"/>
      <c r="Z37" s="94"/>
      <c r="AB37" s="94"/>
      <c r="AC37" s="94"/>
      <c r="AE37" s="94"/>
      <c r="AF37" s="94"/>
      <c r="AG37" s="94"/>
      <c r="AI37" s="94"/>
      <c r="AJ37" s="94"/>
      <c r="AL37" s="94"/>
      <c r="AM37" s="94"/>
      <c r="AO37" s="94"/>
      <c r="AP37" s="94"/>
      <c r="AR37" s="94"/>
      <c r="AS37" s="94"/>
      <c r="AU37" s="94"/>
      <c r="AV37" s="94"/>
      <c r="AX37" s="94"/>
      <c r="AY37" s="94"/>
      <c r="BA37" s="94"/>
      <c r="BB37" s="94"/>
      <c r="BD37" s="94"/>
      <c r="BE37" s="94"/>
      <c r="BG37" s="94"/>
      <c r="BH37" s="94"/>
      <c r="BJ37" s="94"/>
      <c r="BK37" s="94"/>
      <c r="BM37" s="94"/>
      <c r="BN37" s="94"/>
      <c r="BP37" s="94"/>
      <c r="BQ37" s="94"/>
      <c r="BS37" s="94"/>
      <c r="BT37" s="94"/>
      <c r="BV37" s="94"/>
      <c r="BW37" s="94"/>
      <c r="BY37" s="94"/>
      <c r="BZ37" s="94"/>
      <c r="CB37" s="94"/>
      <c r="CC37" s="94"/>
      <c r="CE37" s="94"/>
      <c r="CF37" s="94"/>
      <c r="CH37" s="94"/>
      <c r="CI37" s="94"/>
      <c r="CK37" s="94"/>
      <c r="CL37" s="94"/>
      <c r="CN37" s="94"/>
      <c r="CO37" s="94"/>
      <c r="CQ37" s="94"/>
      <c r="CR37" s="94"/>
      <c r="CT37" s="94"/>
      <c r="CU37" s="94"/>
      <c r="CW37" s="94"/>
      <c r="CX37" s="94"/>
      <c r="CZ37" s="94"/>
      <c r="DA37" s="94"/>
      <c r="DC37" s="94"/>
      <c r="DD37" s="94"/>
      <c r="DF37" s="94"/>
      <c r="DG37" s="94"/>
      <c r="DI37" s="94"/>
      <c r="DJ37" s="94"/>
      <c r="DL37" s="94"/>
      <c r="DM37" s="94"/>
      <c r="DO37" s="94"/>
      <c r="DP37" s="94"/>
      <c r="DR37" s="94"/>
      <c r="DS37" s="94"/>
      <c r="DU37" s="94"/>
      <c r="DV37" s="94"/>
      <c r="DX37" s="94"/>
      <c r="DY37" s="94"/>
      <c r="EA37" s="94"/>
      <c r="EB37" s="95"/>
      <c r="ED37" s="94"/>
      <c r="EE37" s="94"/>
      <c r="EG37" s="94"/>
      <c r="EH37" s="94"/>
      <c r="EJ37" s="94"/>
      <c r="EK37" s="94"/>
      <c r="EM37" s="94"/>
      <c r="EN37" s="94"/>
      <c r="EP37" s="94"/>
      <c r="EQ37" s="94"/>
      <c r="ES37" s="94"/>
      <c r="ET37" s="94"/>
      <c r="EV37" s="94"/>
      <c r="EW37" s="94"/>
      <c r="EY37" s="94"/>
      <c r="EZ37" s="94"/>
      <c r="FB37" s="94"/>
      <c r="FC37" s="94"/>
      <c r="FE37" s="94"/>
      <c r="FF37" s="94"/>
      <c r="FH37" s="94"/>
      <c r="FI37" s="94"/>
      <c r="FK37" s="94"/>
      <c r="FL37" s="94"/>
      <c r="FN37" s="94"/>
      <c r="FO37" s="94"/>
      <c r="FQ37" s="94"/>
      <c r="FR37" s="94"/>
      <c r="FT37" s="94"/>
      <c r="FU37" s="94"/>
      <c r="FW37" s="94"/>
      <c r="FX37" s="94"/>
      <c r="FZ37" s="94"/>
      <c r="GA37" s="94"/>
      <c r="GC37" s="94"/>
      <c r="GD37" s="94"/>
      <c r="GF37" s="94"/>
      <c r="GG37" s="94"/>
      <c r="GI37" s="94"/>
      <c r="GJ37" s="94"/>
      <c r="GL37" s="94"/>
      <c r="GM37" s="94"/>
      <c r="GO37" s="94"/>
      <c r="GP37" s="94"/>
      <c r="GR37" s="94"/>
      <c r="GS37" s="94"/>
      <c r="GU37" s="94"/>
      <c r="GV37" s="94"/>
      <c r="GX37" s="94"/>
      <c r="GY37" s="94"/>
      <c r="HA37" s="94"/>
      <c r="HB37" s="94"/>
      <c r="HD37" s="94"/>
      <c r="HE37" s="94"/>
      <c r="HG37" s="94"/>
      <c r="HH37" s="94"/>
      <c r="HJ37" s="94"/>
      <c r="HK37" s="94"/>
      <c r="HM37" s="94"/>
      <c r="HN37" s="94"/>
      <c r="HP37" s="94"/>
      <c r="HQ37" s="94"/>
      <c r="HS37" s="94"/>
      <c r="HT37" s="94"/>
      <c r="HV37" s="94"/>
      <c r="HW37" s="94"/>
      <c r="HY37" s="94"/>
      <c r="HZ37" s="94"/>
      <c r="IB37" s="94"/>
      <c r="IC37" s="94"/>
      <c r="IE37" s="94"/>
      <c r="IF37" s="94"/>
    </row>
    <row r="38" spans="1:240" ht="12" x14ac:dyDescent="0.25">
      <c r="A38" s="94"/>
      <c r="B38" s="234" t="s">
        <v>128</v>
      </c>
      <c r="C38" s="99"/>
      <c r="D38" s="98"/>
      <c r="E38" s="94"/>
      <c r="G38" s="92"/>
      <c r="J38" s="94"/>
      <c r="K38" s="94"/>
      <c r="M38" s="94"/>
      <c r="N38" s="94"/>
      <c r="P38" s="94"/>
      <c r="Q38" s="94"/>
      <c r="S38" s="94"/>
      <c r="T38" s="94"/>
      <c r="V38" s="94"/>
      <c r="W38" s="94"/>
      <c r="Y38" s="94"/>
      <c r="Z38" s="94"/>
      <c r="AB38" s="94"/>
      <c r="AC38" s="94"/>
      <c r="AE38" s="94"/>
      <c r="AF38" s="94"/>
      <c r="AG38" s="94"/>
      <c r="AI38" s="94"/>
      <c r="AJ38" s="94"/>
      <c r="AL38" s="94"/>
      <c r="AM38" s="94"/>
      <c r="AO38" s="94"/>
      <c r="AP38" s="94"/>
      <c r="AR38" s="94"/>
      <c r="AS38" s="94"/>
      <c r="AU38" s="94"/>
      <c r="AV38" s="94"/>
      <c r="AX38" s="94"/>
      <c r="AY38" s="94"/>
      <c r="BA38" s="94"/>
      <c r="BB38" s="94"/>
      <c r="BD38" s="94"/>
      <c r="BE38" s="94"/>
      <c r="BG38" s="94"/>
      <c r="BH38" s="94"/>
      <c r="BJ38" s="94"/>
      <c r="BK38" s="94"/>
      <c r="BM38" s="94"/>
      <c r="BN38" s="94"/>
      <c r="BP38" s="94"/>
      <c r="BQ38" s="94"/>
      <c r="BS38" s="94"/>
      <c r="BT38" s="94"/>
      <c r="BV38" s="94"/>
      <c r="BW38" s="94"/>
      <c r="BY38" s="94"/>
      <c r="BZ38" s="94"/>
      <c r="CB38" s="94"/>
      <c r="CC38" s="94"/>
      <c r="CE38" s="94"/>
      <c r="CF38" s="94"/>
      <c r="CH38" s="94"/>
      <c r="CI38" s="94"/>
      <c r="CK38" s="94"/>
      <c r="CL38" s="94"/>
      <c r="CN38" s="94"/>
      <c r="CO38" s="94"/>
      <c r="CQ38" s="94"/>
      <c r="CR38" s="94"/>
      <c r="CT38" s="94"/>
      <c r="CU38" s="94"/>
      <c r="CW38" s="94"/>
      <c r="CX38" s="94"/>
      <c r="CZ38" s="94"/>
      <c r="DA38" s="94"/>
      <c r="DC38" s="94"/>
      <c r="DD38" s="94"/>
      <c r="DF38" s="94"/>
      <c r="DG38" s="94"/>
      <c r="DI38" s="94"/>
      <c r="DJ38" s="94"/>
      <c r="DL38" s="94"/>
      <c r="DM38" s="94"/>
      <c r="DO38" s="94"/>
      <c r="DP38" s="94"/>
      <c r="DR38" s="94"/>
      <c r="DS38" s="94"/>
      <c r="DU38" s="94"/>
      <c r="DV38" s="94"/>
      <c r="DX38" s="94"/>
      <c r="DY38" s="94"/>
      <c r="EA38" s="94"/>
      <c r="EB38" s="95"/>
      <c r="ED38" s="94"/>
      <c r="EE38" s="94"/>
      <c r="EG38" s="94"/>
      <c r="EH38" s="94"/>
      <c r="EJ38" s="94"/>
      <c r="EK38" s="94"/>
      <c r="EM38" s="94"/>
      <c r="EN38" s="94"/>
      <c r="EP38" s="94"/>
      <c r="EQ38" s="94"/>
      <c r="ES38" s="94"/>
      <c r="ET38" s="94"/>
      <c r="EV38" s="94"/>
      <c r="EW38" s="94"/>
      <c r="EY38" s="94"/>
      <c r="EZ38" s="94"/>
      <c r="FB38" s="94"/>
      <c r="FC38" s="94"/>
      <c r="FE38" s="94"/>
      <c r="FF38" s="94"/>
      <c r="FH38" s="94"/>
      <c r="FI38" s="94"/>
      <c r="FK38" s="94"/>
      <c r="FL38" s="94"/>
      <c r="FN38" s="94"/>
      <c r="FO38" s="94"/>
      <c r="FQ38" s="94"/>
      <c r="FR38" s="94"/>
      <c r="FT38" s="94"/>
      <c r="FU38" s="94"/>
      <c r="FW38" s="94"/>
      <c r="FX38" s="94"/>
      <c r="FZ38" s="94"/>
      <c r="GA38" s="94"/>
      <c r="GC38" s="94"/>
      <c r="GD38" s="94"/>
      <c r="GF38" s="94"/>
      <c r="GG38" s="94"/>
      <c r="GI38" s="94"/>
      <c r="GJ38" s="94"/>
      <c r="GL38" s="94"/>
      <c r="GM38" s="94"/>
      <c r="GO38" s="94"/>
      <c r="GP38" s="94"/>
      <c r="GR38" s="94"/>
      <c r="GS38" s="94"/>
      <c r="GU38" s="94"/>
      <c r="GV38" s="94"/>
      <c r="GX38" s="94"/>
      <c r="GY38" s="94"/>
      <c r="HA38" s="94"/>
      <c r="HB38" s="94"/>
      <c r="HD38" s="94"/>
      <c r="HE38" s="94"/>
      <c r="HG38" s="94"/>
      <c r="HH38" s="94"/>
      <c r="HJ38" s="94"/>
      <c r="HK38" s="94"/>
      <c r="HM38" s="94"/>
      <c r="HN38" s="94"/>
      <c r="HP38" s="94"/>
      <c r="HQ38" s="94"/>
      <c r="HS38" s="94"/>
      <c r="HT38" s="94"/>
      <c r="HV38" s="94"/>
      <c r="HW38" s="94"/>
      <c r="HY38" s="94"/>
      <c r="HZ38" s="94"/>
      <c r="IB38" s="94"/>
      <c r="IC38" s="94"/>
      <c r="IE38" s="94"/>
      <c r="IF38" s="94"/>
    </row>
    <row r="39" spans="1:240" ht="12" x14ac:dyDescent="0.25">
      <c r="A39" s="94"/>
      <c r="B39" s="234" t="s">
        <v>123</v>
      </c>
      <c r="C39" s="99"/>
      <c r="D39" s="98"/>
      <c r="E39" s="94"/>
      <c r="G39" s="92"/>
      <c r="J39" s="94"/>
      <c r="K39" s="94"/>
      <c r="M39" s="94"/>
      <c r="N39" s="94"/>
      <c r="P39" s="94"/>
      <c r="Q39" s="94"/>
      <c r="S39" s="94"/>
      <c r="T39" s="94"/>
      <c r="V39" s="94"/>
      <c r="W39" s="94"/>
      <c r="Y39" s="94"/>
      <c r="Z39" s="94"/>
      <c r="AB39" s="94"/>
      <c r="AC39" s="94"/>
      <c r="AE39" s="94"/>
      <c r="AF39" s="94"/>
      <c r="AG39" s="94"/>
      <c r="AI39" s="94"/>
      <c r="AJ39" s="94"/>
      <c r="AL39" s="94"/>
      <c r="AM39" s="94"/>
      <c r="AO39" s="94"/>
      <c r="AP39" s="94"/>
      <c r="AR39" s="94"/>
      <c r="AS39" s="94"/>
      <c r="AU39" s="94"/>
      <c r="AV39" s="94"/>
      <c r="AX39" s="94"/>
      <c r="AY39" s="94"/>
      <c r="BA39" s="94"/>
      <c r="BB39" s="94"/>
      <c r="BD39" s="94"/>
      <c r="BE39" s="94"/>
      <c r="BG39" s="94"/>
      <c r="BH39" s="94"/>
      <c r="BJ39" s="94"/>
      <c r="BK39" s="94"/>
      <c r="BM39" s="94"/>
      <c r="BN39" s="94"/>
      <c r="BP39" s="94"/>
      <c r="BQ39" s="94"/>
      <c r="BS39" s="94"/>
      <c r="BT39" s="94"/>
      <c r="BV39" s="94"/>
      <c r="BW39" s="94"/>
      <c r="BY39" s="94"/>
      <c r="BZ39" s="94"/>
      <c r="CB39" s="94"/>
      <c r="CC39" s="94"/>
      <c r="CE39" s="94"/>
      <c r="CF39" s="94"/>
      <c r="CH39" s="94"/>
      <c r="CI39" s="94"/>
      <c r="CK39" s="94"/>
      <c r="CL39" s="94"/>
      <c r="CN39" s="94"/>
      <c r="CO39" s="94"/>
      <c r="CQ39" s="94"/>
      <c r="CR39" s="94"/>
      <c r="CT39" s="94"/>
      <c r="CU39" s="94"/>
      <c r="CW39" s="94"/>
      <c r="CX39" s="94"/>
      <c r="CZ39" s="94"/>
      <c r="DA39" s="94"/>
      <c r="DC39" s="94"/>
      <c r="DD39" s="94"/>
      <c r="DF39" s="94"/>
      <c r="DG39" s="94"/>
      <c r="DI39" s="94"/>
      <c r="DJ39" s="94"/>
      <c r="DL39" s="94"/>
      <c r="DM39" s="94"/>
      <c r="DO39" s="94"/>
      <c r="DP39" s="94"/>
      <c r="DR39" s="94"/>
      <c r="DS39" s="94"/>
      <c r="DU39" s="94"/>
      <c r="DV39" s="94"/>
      <c r="DX39" s="94"/>
      <c r="DY39" s="94"/>
      <c r="EA39" s="94"/>
      <c r="EB39" s="95"/>
      <c r="ED39" s="94"/>
      <c r="EE39" s="94"/>
      <c r="EG39" s="94"/>
      <c r="EH39" s="94"/>
      <c r="EJ39" s="94"/>
      <c r="EK39" s="94"/>
      <c r="EM39" s="94"/>
      <c r="EN39" s="94"/>
      <c r="EP39" s="94"/>
      <c r="EQ39" s="94"/>
      <c r="ES39" s="94"/>
      <c r="ET39" s="94"/>
      <c r="EV39" s="94"/>
      <c r="EW39" s="94"/>
      <c r="EY39" s="94"/>
      <c r="EZ39" s="94"/>
      <c r="FB39" s="94"/>
      <c r="FC39" s="94"/>
      <c r="FE39" s="94"/>
      <c r="FF39" s="94"/>
      <c r="FH39" s="94"/>
      <c r="FI39" s="94"/>
      <c r="FK39" s="94"/>
      <c r="FL39" s="94"/>
      <c r="FN39" s="94"/>
      <c r="FO39" s="94"/>
      <c r="FQ39" s="94"/>
      <c r="FR39" s="94"/>
      <c r="FT39" s="94"/>
      <c r="FU39" s="94"/>
      <c r="FW39" s="94"/>
      <c r="FX39" s="94"/>
      <c r="FZ39" s="94"/>
      <c r="GA39" s="94"/>
      <c r="GC39" s="94"/>
      <c r="GD39" s="94"/>
      <c r="GF39" s="94"/>
      <c r="GG39" s="94"/>
      <c r="GI39" s="94"/>
      <c r="GJ39" s="94"/>
      <c r="GL39" s="94"/>
      <c r="GM39" s="94"/>
      <c r="GO39" s="94"/>
      <c r="GP39" s="94"/>
      <c r="GR39" s="94"/>
      <c r="GS39" s="94"/>
      <c r="GU39" s="94"/>
      <c r="GV39" s="94"/>
      <c r="GX39" s="94"/>
      <c r="GY39" s="94"/>
      <c r="HA39" s="94"/>
      <c r="HB39" s="94"/>
      <c r="HD39" s="94"/>
      <c r="HE39" s="94"/>
      <c r="HG39" s="94"/>
      <c r="HH39" s="94"/>
      <c r="HJ39" s="94"/>
      <c r="HK39" s="94"/>
      <c r="HM39" s="94"/>
      <c r="HN39" s="94"/>
      <c r="HP39" s="94"/>
      <c r="HQ39" s="94"/>
      <c r="HS39" s="94"/>
      <c r="HT39" s="94"/>
      <c r="HV39" s="94"/>
      <c r="HW39" s="94"/>
      <c r="HY39" s="94"/>
      <c r="HZ39" s="94"/>
      <c r="IB39" s="94"/>
      <c r="IC39" s="94"/>
      <c r="IE39" s="94"/>
      <c r="IF39" s="94"/>
    </row>
    <row r="40" spans="1:240" ht="12" x14ac:dyDescent="0.25">
      <c r="A40" s="94"/>
      <c r="B40" s="234" t="s">
        <v>129</v>
      </c>
      <c r="C40" s="99"/>
      <c r="D40" s="98"/>
      <c r="E40" s="94"/>
      <c r="G40" s="92"/>
      <c r="J40" s="94"/>
      <c r="K40" s="94"/>
      <c r="M40" s="94"/>
      <c r="N40" s="94"/>
      <c r="P40" s="94"/>
      <c r="Q40" s="94"/>
      <c r="S40" s="94"/>
      <c r="T40" s="94"/>
      <c r="V40" s="94"/>
      <c r="W40" s="94"/>
      <c r="Y40" s="94"/>
      <c r="Z40" s="94"/>
      <c r="AB40" s="94"/>
      <c r="AC40" s="94"/>
      <c r="AE40" s="94"/>
      <c r="AF40" s="94"/>
      <c r="AG40" s="94"/>
      <c r="AI40" s="94"/>
      <c r="AJ40" s="94"/>
      <c r="AL40" s="94"/>
      <c r="AM40" s="94"/>
      <c r="AO40" s="94"/>
      <c r="AP40" s="94"/>
      <c r="AR40" s="94"/>
      <c r="AS40" s="94"/>
      <c r="AU40" s="94"/>
      <c r="AV40" s="94"/>
      <c r="AX40" s="94"/>
      <c r="AY40" s="94"/>
      <c r="BA40" s="94"/>
      <c r="BB40" s="94"/>
      <c r="BD40" s="94"/>
      <c r="BE40" s="94"/>
      <c r="BG40" s="94"/>
      <c r="BH40" s="94"/>
      <c r="BJ40" s="94"/>
      <c r="BK40" s="94"/>
      <c r="BM40" s="94"/>
      <c r="BN40" s="94"/>
      <c r="BP40" s="94"/>
      <c r="BQ40" s="94"/>
      <c r="BS40" s="94"/>
      <c r="BT40" s="94"/>
      <c r="BV40" s="94"/>
      <c r="BW40" s="94"/>
      <c r="BY40" s="94"/>
      <c r="BZ40" s="94"/>
      <c r="CB40" s="94"/>
      <c r="CC40" s="94"/>
      <c r="CE40" s="94"/>
      <c r="CF40" s="94"/>
      <c r="CH40" s="94"/>
      <c r="CI40" s="94"/>
      <c r="CK40" s="94"/>
      <c r="CL40" s="94"/>
      <c r="CN40" s="94"/>
      <c r="CO40" s="94"/>
      <c r="CQ40" s="94"/>
      <c r="CR40" s="94"/>
      <c r="CT40" s="94"/>
      <c r="CU40" s="94"/>
      <c r="CW40" s="94"/>
      <c r="CX40" s="94"/>
      <c r="CZ40" s="94"/>
      <c r="DA40" s="94"/>
      <c r="DC40" s="94"/>
      <c r="DD40" s="94"/>
      <c r="DF40" s="94"/>
      <c r="DG40" s="94"/>
      <c r="DI40" s="94"/>
      <c r="DJ40" s="94"/>
      <c r="DL40" s="94"/>
      <c r="DM40" s="94"/>
      <c r="DO40" s="94"/>
      <c r="DP40" s="94"/>
      <c r="DR40" s="94"/>
      <c r="DS40" s="94"/>
      <c r="DU40" s="94"/>
      <c r="DV40" s="94"/>
      <c r="DX40" s="94"/>
      <c r="DY40" s="94"/>
      <c r="EA40" s="94"/>
      <c r="EB40" s="95"/>
      <c r="ED40" s="94"/>
      <c r="EE40" s="94"/>
      <c r="EG40" s="94"/>
      <c r="EH40" s="94"/>
      <c r="EJ40" s="94"/>
      <c r="EK40" s="94"/>
      <c r="EM40" s="94"/>
      <c r="EN40" s="94"/>
      <c r="EP40" s="94"/>
      <c r="EQ40" s="94"/>
      <c r="ES40" s="94"/>
      <c r="ET40" s="94"/>
      <c r="EV40" s="94"/>
      <c r="EW40" s="94"/>
      <c r="EY40" s="94"/>
      <c r="EZ40" s="94"/>
      <c r="FB40" s="94"/>
      <c r="FC40" s="94"/>
      <c r="FE40" s="94"/>
      <c r="FF40" s="94"/>
      <c r="FH40" s="94"/>
      <c r="FI40" s="94"/>
      <c r="FK40" s="94"/>
      <c r="FL40" s="94"/>
      <c r="FN40" s="94"/>
      <c r="FO40" s="94"/>
      <c r="FQ40" s="94"/>
      <c r="FR40" s="94"/>
      <c r="FT40" s="94"/>
      <c r="FU40" s="94"/>
      <c r="FW40" s="94"/>
      <c r="FX40" s="94"/>
      <c r="FZ40" s="94"/>
      <c r="GA40" s="94"/>
      <c r="GC40" s="94"/>
      <c r="GD40" s="94"/>
      <c r="GF40" s="94"/>
      <c r="GG40" s="94"/>
      <c r="GI40" s="94"/>
      <c r="GJ40" s="94"/>
      <c r="GL40" s="94"/>
      <c r="GM40" s="94"/>
      <c r="GO40" s="94"/>
      <c r="GP40" s="94"/>
      <c r="GR40" s="94"/>
      <c r="GS40" s="94"/>
      <c r="GU40" s="94"/>
      <c r="GV40" s="94"/>
      <c r="GX40" s="94"/>
      <c r="GY40" s="94"/>
      <c r="HA40" s="94"/>
      <c r="HB40" s="94"/>
      <c r="HD40" s="94"/>
      <c r="HE40" s="94"/>
      <c r="HG40" s="94"/>
      <c r="HH40" s="94"/>
      <c r="HJ40" s="94"/>
      <c r="HK40" s="94"/>
      <c r="HM40" s="94"/>
      <c r="HN40" s="94"/>
      <c r="HP40" s="94"/>
      <c r="HQ40" s="94"/>
      <c r="HS40" s="94"/>
      <c r="HT40" s="94"/>
      <c r="HV40" s="94"/>
      <c r="HW40" s="94"/>
      <c r="HY40" s="94"/>
      <c r="HZ40" s="94"/>
      <c r="IB40" s="94"/>
      <c r="IC40" s="94"/>
      <c r="IE40" s="94"/>
      <c r="IF40" s="94"/>
    </row>
    <row r="41" spans="1:240" ht="12" x14ac:dyDescent="0.25">
      <c r="A41" s="94"/>
      <c r="B41" s="234" t="s">
        <v>120</v>
      </c>
      <c r="C41" s="99"/>
      <c r="D41" s="98"/>
      <c r="E41" s="94"/>
      <c r="G41" s="92"/>
      <c r="J41" s="94"/>
      <c r="K41" s="94"/>
      <c r="M41" s="94"/>
      <c r="N41" s="94"/>
      <c r="P41" s="94"/>
      <c r="Q41" s="94"/>
      <c r="S41" s="94"/>
      <c r="T41" s="94"/>
      <c r="V41" s="94"/>
      <c r="W41" s="94"/>
      <c r="Y41" s="94"/>
      <c r="Z41" s="94"/>
      <c r="AB41" s="94"/>
      <c r="AC41" s="94"/>
      <c r="AE41" s="94"/>
      <c r="AF41" s="94"/>
      <c r="AG41" s="94"/>
      <c r="AI41" s="94"/>
      <c r="AJ41" s="94"/>
      <c r="AL41" s="94"/>
      <c r="AM41" s="94"/>
      <c r="AO41" s="94"/>
      <c r="AP41" s="94"/>
      <c r="AR41" s="94"/>
      <c r="AS41" s="94"/>
      <c r="AU41" s="94"/>
      <c r="AV41" s="94"/>
      <c r="AX41" s="94"/>
      <c r="AY41" s="94"/>
      <c r="BA41" s="94"/>
      <c r="BB41" s="94"/>
      <c r="BD41" s="94"/>
      <c r="BE41" s="94"/>
      <c r="BG41" s="94"/>
      <c r="BH41" s="94"/>
      <c r="BJ41" s="94"/>
      <c r="BK41" s="94"/>
      <c r="BM41" s="94"/>
      <c r="BN41" s="94"/>
      <c r="BP41" s="94"/>
      <c r="BQ41" s="94"/>
      <c r="BS41" s="94"/>
      <c r="BT41" s="94"/>
      <c r="BV41" s="94"/>
      <c r="BW41" s="94"/>
      <c r="BY41" s="94"/>
      <c r="BZ41" s="94"/>
      <c r="CB41" s="94"/>
      <c r="CC41" s="94"/>
      <c r="CE41" s="94"/>
      <c r="CF41" s="94"/>
      <c r="CH41" s="94"/>
      <c r="CI41" s="94"/>
      <c r="CK41" s="94"/>
      <c r="CL41" s="94"/>
      <c r="CN41" s="94"/>
      <c r="CO41" s="94"/>
      <c r="CQ41" s="94"/>
      <c r="CR41" s="94"/>
      <c r="CT41" s="94"/>
      <c r="CU41" s="94"/>
      <c r="CW41" s="94"/>
      <c r="CX41" s="94"/>
      <c r="CZ41" s="94"/>
      <c r="DA41" s="94"/>
      <c r="DC41" s="94"/>
      <c r="DD41" s="94"/>
      <c r="DF41" s="94"/>
      <c r="DG41" s="94"/>
      <c r="DI41" s="94"/>
      <c r="DJ41" s="94"/>
      <c r="DL41" s="94"/>
      <c r="DM41" s="94"/>
      <c r="DO41" s="94"/>
      <c r="DP41" s="94"/>
      <c r="DR41" s="94"/>
      <c r="DS41" s="94"/>
      <c r="DU41" s="94"/>
      <c r="DV41" s="94"/>
      <c r="DX41" s="94"/>
      <c r="DY41" s="94"/>
      <c r="EA41" s="94"/>
      <c r="EB41" s="95"/>
      <c r="ED41" s="94"/>
      <c r="EE41" s="94"/>
      <c r="EG41" s="94"/>
      <c r="EH41" s="94"/>
      <c r="EJ41" s="94"/>
      <c r="EK41" s="94"/>
      <c r="EM41" s="94"/>
      <c r="EN41" s="94"/>
      <c r="EP41" s="94"/>
      <c r="EQ41" s="94"/>
      <c r="ES41" s="94"/>
      <c r="ET41" s="94"/>
      <c r="EV41" s="94"/>
      <c r="EW41" s="94"/>
      <c r="EY41" s="94"/>
      <c r="EZ41" s="94"/>
      <c r="FB41" s="94"/>
      <c r="FC41" s="94"/>
      <c r="FE41" s="94"/>
      <c r="FF41" s="94"/>
      <c r="FH41" s="94"/>
      <c r="FI41" s="94"/>
      <c r="FK41" s="94"/>
      <c r="FL41" s="94"/>
      <c r="FN41" s="94"/>
      <c r="FO41" s="94"/>
      <c r="FQ41" s="94"/>
      <c r="FR41" s="94"/>
      <c r="FT41" s="94"/>
      <c r="FU41" s="94"/>
      <c r="FW41" s="94"/>
      <c r="FX41" s="94"/>
      <c r="FZ41" s="94"/>
      <c r="GA41" s="94"/>
      <c r="GC41" s="94"/>
      <c r="GD41" s="94"/>
      <c r="GF41" s="94"/>
      <c r="GG41" s="94"/>
      <c r="GI41" s="94"/>
      <c r="GJ41" s="94"/>
      <c r="GL41" s="94"/>
      <c r="GM41" s="94"/>
      <c r="GO41" s="94"/>
      <c r="GP41" s="94"/>
      <c r="GR41" s="94"/>
      <c r="GS41" s="94"/>
      <c r="GU41" s="94"/>
      <c r="GV41" s="94"/>
      <c r="GX41" s="94"/>
      <c r="GY41" s="94"/>
      <c r="HA41" s="94"/>
      <c r="HB41" s="94"/>
      <c r="HD41" s="94"/>
      <c r="HE41" s="94"/>
      <c r="HG41" s="94"/>
      <c r="HH41" s="94"/>
      <c r="HJ41" s="94"/>
      <c r="HK41" s="94"/>
      <c r="HM41" s="94"/>
      <c r="HN41" s="94"/>
      <c r="HP41" s="94"/>
      <c r="HQ41" s="94"/>
      <c r="HS41" s="94"/>
      <c r="HT41" s="94"/>
      <c r="HV41" s="94"/>
      <c r="HW41" s="94"/>
      <c r="HY41" s="94"/>
      <c r="HZ41" s="94"/>
      <c r="IB41" s="94"/>
      <c r="IC41" s="94"/>
      <c r="IE41" s="94"/>
      <c r="IF41" s="94"/>
    </row>
    <row r="42" spans="1:240" ht="12" x14ac:dyDescent="0.25">
      <c r="A42" s="94"/>
      <c r="B42" s="234" t="s">
        <v>131</v>
      </c>
      <c r="C42" s="99"/>
      <c r="D42" s="98"/>
      <c r="E42" s="94"/>
      <c r="G42" s="92"/>
      <c r="J42" s="94"/>
      <c r="K42" s="94"/>
      <c r="M42" s="94"/>
      <c r="N42" s="94"/>
      <c r="P42" s="94"/>
      <c r="Q42" s="94"/>
      <c r="S42" s="94"/>
      <c r="T42" s="94"/>
      <c r="V42" s="94"/>
      <c r="W42" s="94"/>
      <c r="Y42" s="94"/>
      <c r="Z42" s="94"/>
      <c r="AB42" s="94"/>
      <c r="AC42" s="94"/>
      <c r="AE42" s="94"/>
      <c r="AF42" s="94"/>
      <c r="AG42" s="94"/>
      <c r="AI42" s="94"/>
      <c r="AJ42" s="94"/>
      <c r="AL42" s="94"/>
      <c r="AM42" s="94"/>
      <c r="AO42" s="94"/>
      <c r="AP42" s="94"/>
      <c r="AR42" s="94"/>
      <c r="AS42" s="94"/>
      <c r="AU42" s="94"/>
      <c r="AV42" s="94"/>
      <c r="AX42" s="94"/>
      <c r="AY42" s="94"/>
      <c r="BA42" s="94"/>
      <c r="BB42" s="94"/>
      <c r="BD42" s="94"/>
      <c r="BE42" s="94"/>
      <c r="BG42" s="94"/>
      <c r="BH42" s="94"/>
      <c r="BJ42" s="94"/>
      <c r="BK42" s="94"/>
      <c r="BM42" s="94"/>
      <c r="BN42" s="94"/>
      <c r="BP42" s="94"/>
      <c r="BQ42" s="94"/>
      <c r="BS42" s="94"/>
      <c r="BT42" s="94"/>
      <c r="BV42" s="94"/>
      <c r="BW42" s="94"/>
      <c r="BY42" s="94"/>
      <c r="BZ42" s="94"/>
      <c r="CB42" s="94"/>
      <c r="CC42" s="94"/>
      <c r="CE42" s="94"/>
      <c r="CF42" s="94"/>
      <c r="CH42" s="94"/>
      <c r="CI42" s="94"/>
      <c r="CK42" s="94"/>
      <c r="CL42" s="94"/>
      <c r="CN42" s="94"/>
      <c r="CO42" s="94"/>
      <c r="CQ42" s="94"/>
      <c r="CR42" s="94"/>
      <c r="CT42" s="94"/>
      <c r="CU42" s="94"/>
      <c r="CW42" s="94"/>
      <c r="CX42" s="94"/>
      <c r="CZ42" s="94"/>
      <c r="DA42" s="94"/>
      <c r="DC42" s="94"/>
      <c r="DD42" s="94"/>
      <c r="DF42" s="94"/>
      <c r="DG42" s="94"/>
      <c r="DI42" s="94"/>
      <c r="DJ42" s="94"/>
      <c r="DL42" s="94"/>
      <c r="DM42" s="94"/>
      <c r="DO42" s="94"/>
      <c r="DP42" s="94"/>
      <c r="DR42" s="94"/>
      <c r="DS42" s="94"/>
      <c r="DU42" s="94"/>
      <c r="DV42" s="94"/>
      <c r="DX42" s="94"/>
      <c r="DY42" s="94"/>
      <c r="EA42" s="94"/>
      <c r="EB42" s="95"/>
      <c r="ED42" s="94"/>
      <c r="EE42" s="94"/>
      <c r="EG42" s="94"/>
      <c r="EH42" s="94"/>
      <c r="EJ42" s="94"/>
      <c r="EK42" s="94"/>
      <c r="EM42" s="94"/>
      <c r="EN42" s="94"/>
      <c r="EP42" s="94"/>
      <c r="EQ42" s="94"/>
      <c r="ES42" s="94"/>
      <c r="ET42" s="94"/>
      <c r="EV42" s="94"/>
      <c r="EW42" s="94"/>
      <c r="EY42" s="94"/>
      <c r="EZ42" s="94"/>
      <c r="FB42" s="94"/>
      <c r="FC42" s="94"/>
      <c r="FE42" s="94"/>
      <c r="FF42" s="94"/>
      <c r="FH42" s="94"/>
      <c r="FI42" s="94"/>
      <c r="FK42" s="94"/>
      <c r="FL42" s="94"/>
      <c r="FN42" s="94"/>
      <c r="FO42" s="94"/>
      <c r="FQ42" s="94"/>
      <c r="FR42" s="94"/>
      <c r="FT42" s="94"/>
      <c r="FU42" s="94"/>
      <c r="FW42" s="94"/>
      <c r="FX42" s="94"/>
      <c r="FZ42" s="94"/>
      <c r="GA42" s="94"/>
      <c r="GC42" s="94"/>
      <c r="GD42" s="94"/>
      <c r="GF42" s="94"/>
      <c r="GG42" s="94"/>
      <c r="GI42" s="94"/>
      <c r="GJ42" s="94"/>
      <c r="GL42" s="94"/>
      <c r="GM42" s="94"/>
      <c r="GO42" s="94"/>
      <c r="GP42" s="94"/>
      <c r="GR42" s="94"/>
      <c r="GS42" s="94"/>
      <c r="GU42" s="94"/>
      <c r="GV42" s="94"/>
      <c r="GX42" s="94"/>
      <c r="GY42" s="94"/>
      <c r="HA42" s="94"/>
      <c r="HB42" s="94"/>
      <c r="HD42" s="94"/>
      <c r="HE42" s="94"/>
      <c r="HG42" s="94"/>
      <c r="HH42" s="94"/>
      <c r="HJ42" s="94"/>
      <c r="HK42" s="94"/>
      <c r="HM42" s="94"/>
      <c r="HN42" s="94"/>
      <c r="HP42" s="94"/>
      <c r="HQ42" s="94"/>
      <c r="HS42" s="94"/>
      <c r="HT42" s="94"/>
      <c r="HV42" s="94"/>
      <c r="HW42" s="94"/>
      <c r="HY42" s="94"/>
      <c r="HZ42" s="94"/>
      <c r="IB42" s="94"/>
      <c r="IC42" s="94"/>
      <c r="IE42" s="94"/>
      <c r="IF42" s="94"/>
    </row>
    <row r="43" spans="1:240" ht="12" x14ac:dyDescent="0.25">
      <c r="A43" s="94"/>
      <c r="B43" s="234" t="s">
        <v>135</v>
      </c>
      <c r="C43" s="99"/>
      <c r="D43" s="98"/>
      <c r="E43" s="94"/>
      <c r="G43" s="92"/>
      <c r="J43" s="94"/>
      <c r="K43" s="94"/>
      <c r="M43" s="94"/>
      <c r="N43" s="94"/>
      <c r="P43" s="94"/>
      <c r="Q43" s="94"/>
      <c r="S43" s="94"/>
      <c r="T43" s="94"/>
      <c r="V43" s="94"/>
      <c r="W43" s="94"/>
      <c r="Y43" s="94"/>
      <c r="Z43" s="94"/>
      <c r="AB43" s="94"/>
      <c r="AC43" s="94"/>
      <c r="AE43" s="94"/>
      <c r="AF43" s="94"/>
      <c r="AG43" s="94"/>
      <c r="AI43" s="94"/>
      <c r="AJ43" s="94"/>
      <c r="AL43" s="94"/>
      <c r="AM43" s="94"/>
      <c r="AO43" s="94"/>
      <c r="AP43" s="94"/>
      <c r="AR43" s="94"/>
      <c r="AS43" s="94"/>
      <c r="AU43" s="94"/>
      <c r="AV43" s="94"/>
      <c r="AX43" s="94"/>
      <c r="AY43" s="94"/>
      <c r="BA43" s="94"/>
      <c r="BB43" s="94"/>
      <c r="BD43" s="94"/>
      <c r="BE43" s="94"/>
      <c r="BG43" s="94"/>
      <c r="BH43" s="94"/>
      <c r="BJ43" s="94"/>
      <c r="BK43" s="94"/>
      <c r="BM43" s="94"/>
      <c r="BN43" s="94"/>
      <c r="BP43" s="94"/>
      <c r="BQ43" s="94"/>
      <c r="BS43" s="94"/>
      <c r="BT43" s="94"/>
      <c r="BV43" s="94"/>
      <c r="BW43" s="94"/>
      <c r="BY43" s="94"/>
      <c r="BZ43" s="94"/>
      <c r="CB43" s="94"/>
      <c r="CC43" s="94"/>
      <c r="CE43" s="94"/>
      <c r="CF43" s="94"/>
      <c r="CH43" s="94"/>
      <c r="CI43" s="94"/>
      <c r="CK43" s="94"/>
      <c r="CL43" s="94"/>
      <c r="CN43" s="94"/>
      <c r="CO43" s="94"/>
      <c r="CQ43" s="94"/>
      <c r="CR43" s="94"/>
      <c r="CT43" s="94"/>
      <c r="CU43" s="94"/>
      <c r="CW43" s="94"/>
      <c r="CX43" s="94"/>
      <c r="CZ43" s="94"/>
      <c r="DA43" s="94"/>
      <c r="DC43" s="94"/>
      <c r="DD43" s="94"/>
      <c r="DF43" s="94"/>
      <c r="DG43" s="94"/>
      <c r="DI43" s="94"/>
      <c r="DJ43" s="94"/>
      <c r="DL43" s="94"/>
      <c r="DM43" s="94"/>
      <c r="DO43" s="94"/>
      <c r="DP43" s="94"/>
      <c r="DR43" s="94"/>
      <c r="DS43" s="94"/>
      <c r="DU43" s="94"/>
      <c r="DV43" s="94"/>
      <c r="DX43" s="94"/>
      <c r="DY43" s="94"/>
      <c r="EA43" s="94"/>
      <c r="EB43" s="95"/>
      <c r="ED43" s="94"/>
      <c r="EE43" s="94"/>
      <c r="EG43" s="94"/>
      <c r="EH43" s="94"/>
      <c r="EJ43" s="94"/>
      <c r="EK43" s="94"/>
      <c r="EM43" s="94"/>
      <c r="EN43" s="94"/>
      <c r="EP43" s="94"/>
      <c r="EQ43" s="94"/>
      <c r="ES43" s="94"/>
      <c r="ET43" s="94"/>
      <c r="EV43" s="94"/>
      <c r="EW43" s="94"/>
      <c r="EY43" s="94"/>
      <c r="EZ43" s="94"/>
      <c r="FB43" s="94"/>
      <c r="FC43" s="94"/>
      <c r="FE43" s="94"/>
      <c r="FF43" s="94"/>
      <c r="FH43" s="94"/>
      <c r="FI43" s="94"/>
      <c r="FK43" s="94"/>
      <c r="FL43" s="94"/>
      <c r="FN43" s="94"/>
      <c r="FO43" s="94"/>
      <c r="FQ43" s="94"/>
      <c r="FR43" s="94"/>
      <c r="FT43" s="94"/>
      <c r="FU43" s="94"/>
      <c r="FW43" s="94"/>
      <c r="FX43" s="94"/>
      <c r="FZ43" s="94"/>
      <c r="GA43" s="94"/>
      <c r="GC43" s="94"/>
      <c r="GD43" s="94"/>
      <c r="GF43" s="94"/>
      <c r="GG43" s="94"/>
      <c r="GI43" s="94"/>
      <c r="GJ43" s="94"/>
      <c r="GL43" s="94"/>
      <c r="GM43" s="94"/>
      <c r="GO43" s="94"/>
      <c r="GP43" s="94"/>
      <c r="GR43" s="94"/>
      <c r="GS43" s="94"/>
      <c r="GU43" s="94"/>
      <c r="GV43" s="94"/>
      <c r="GX43" s="94"/>
      <c r="GY43" s="94"/>
      <c r="HA43" s="94"/>
      <c r="HB43" s="94"/>
      <c r="HD43" s="94"/>
      <c r="HE43" s="94"/>
      <c r="HG43" s="94"/>
      <c r="HH43" s="94"/>
      <c r="HJ43" s="94"/>
      <c r="HK43" s="94"/>
      <c r="HM43" s="94"/>
      <c r="HN43" s="94"/>
      <c r="HP43" s="94"/>
      <c r="HQ43" s="94"/>
      <c r="HS43" s="94"/>
      <c r="HT43" s="94"/>
      <c r="HV43" s="94"/>
      <c r="HW43" s="94"/>
      <c r="HY43" s="94"/>
      <c r="HZ43" s="94"/>
      <c r="IB43" s="94"/>
      <c r="IC43" s="94"/>
      <c r="IE43" s="94"/>
      <c r="IF43" s="94"/>
    </row>
    <row r="44" spans="1:240" ht="12" x14ac:dyDescent="0.25">
      <c r="A44" s="94"/>
      <c r="B44" s="279" t="s">
        <v>444</v>
      </c>
      <c r="C44" s="99"/>
      <c r="D44" s="98"/>
      <c r="E44" s="94"/>
      <c r="G44" s="92"/>
      <c r="J44" s="94"/>
      <c r="K44" s="94"/>
      <c r="M44" s="94"/>
      <c r="N44" s="94"/>
      <c r="P44" s="94"/>
      <c r="Q44" s="94"/>
      <c r="S44" s="94"/>
      <c r="T44" s="94"/>
      <c r="V44" s="94"/>
      <c r="W44" s="94"/>
      <c r="Y44" s="94"/>
      <c r="Z44" s="94"/>
      <c r="AB44" s="94"/>
      <c r="AC44" s="94"/>
      <c r="AE44" s="94"/>
      <c r="AF44" s="94"/>
      <c r="AG44" s="94"/>
      <c r="AI44" s="94"/>
      <c r="AJ44" s="94"/>
      <c r="AL44" s="94"/>
      <c r="AM44" s="94"/>
      <c r="AO44" s="94"/>
      <c r="AP44" s="94"/>
      <c r="AR44" s="94"/>
      <c r="AS44" s="94"/>
      <c r="AU44" s="94"/>
      <c r="AV44" s="94"/>
      <c r="AX44" s="94"/>
      <c r="AY44" s="94"/>
      <c r="BA44" s="94"/>
      <c r="BB44" s="94"/>
      <c r="BD44" s="94"/>
      <c r="BE44" s="94"/>
      <c r="BG44" s="94"/>
      <c r="BH44" s="94"/>
      <c r="BJ44" s="94"/>
      <c r="BK44" s="94"/>
      <c r="BM44" s="94"/>
      <c r="BN44" s="94"/>
      <c r="BP44" s="94"/>
      <c r="BQ44" s="94"/>
      <c r="BS44" s="94"/>
      <c r="BT44" s="94"/>
      <c r="BV44" s="94"/>
      <c r="BW44" s="94"/>
      <c r="BY44" s="94"/>
      <c r="BZ44" s="94"/>
      <c r="CB44" s="94"/>
      <c r="CC44" s="94"/>
      <c r="CE44" s="94"/>
      <c r="CF44" s="94"/>
      <c r="CH44" s="94"/>
      <c r="CI44" s="94"/>
      <c r="CK44" s="94"/>
      <c r="CL44" s="94"/>
      <c r="CN44" s="94"/>
      <c r="CO44" s="94"/>
      <c r="CQ44" s="94"/>
      <c r="CR44" s="94"/>
      <c r="CT44" s="94"/>
      <c r="CU44" s="94"/>
      <c r="CW44" s="94"/>
      <c r="CX44" s="94"/>
      <c r="CZ44" s="94"/>
      <c r="DA44" s="94"/>
      <c r="DC44" s="94"/>
      <c r="DD44" s="94"/>
      <c r="DF44" s="94"/>
      <c r="DG44" s="94"/>
      <c r="DI44" s="94"/>
      <c r="DJ44" s="94"/>
      <c r="DL44" s="94"/>
      <c r="DM44" s="94"/>
      <c r="DO44" s="94"/>
      <c r="DP44" s="94"/>
      <c r="DR44" s="94"/>
      <c r="DS44" s="94"/>
      <c r="DU44" s="94"/>
      <c r="DV44" s="94"/>
      <c r="DX44" s="94"/>
      <c r="DY44" s="94"/>
      <c r="EA44" s="94"/>
      <c r="EB44" s="95"/>
      <c r="ED44" s="94"/>
      <c r="EE44" s="94"/>
      <c r="EG44" s="94"/>
      <c r="EH44" s="94"/>
      <c r="EJ44" s="94"/>
      <c r="EK44" s="94"/>
      <c r="EM44" s="94"/>
      <c r="EN44" s="94"/>
      <c r="EP44" s="94"/>
      <c r="EQ44" s="94"/>
      <c r="ES44" s="94"/>
      <c r="ET44" s="94"/>
      <c r="EV44" s="94"/>
      <c r="EW44" s="94"/>
      <c r="EY44" s="94"/>
      <c r="EZ44" s="94"/>
      <c r="FB44" s="94"/>
      <c r="FC44" s="94"/>
      <c r="FE44" s="94"/>
      <c r="FF44" s="94"/>
      <c r="FH44" s="94"/>
      <c r="FI44" s="94"/>
      <c r="FK44" s="94"/>
      <c r="FL44" s="94"/>
      <c r="FN44" s="94"/>
      <c r="FO44" s="94"/>
      <c r="FQ44" s="94"/>
      <c r="FR44" s="94"/>
      <c r="FT44" s="94"/>
      <c r="FU44" s="94"/>
      <c r="FW44" s="94"/>
      <c r="FX44" s="94"/>
      <c r="FZ44" s="94"/>
      <c r="GA44" s="94"/>
      <c r="GC44" s="94"/>
      <c r="GD44" s="94"/>
      <c r="GF44" s="94"/>
      <c r="GG44" s="94"/>
      <c r="GI44" s="94"/>
      <c r="GJ44" s="94"/>
      <c r="GL44" s="94"/>
      <c r="GM44" s="94"/>
      <c r="GO44" s="94"/>
      <c r="GP44" s="94"/>
      <c r="GR44" s="94"/>
      <c r="GS44" s="94"/>
      <c r="GU44" s="94"/>
      <c r="GV44" s="94"/>
      <c r="GX44" s="94"/>
      <c r="GY44" s="94"/>
      <c r="HA44" s="94"/>
      <c r="HB44" s="94"/>
      <c r="HD44" s="94"/>
      <c r="HE44" s="94"/>
      <c r="HG44" s="94"/>
      <c r="HH44" s="94"/>
      <c r="HJ44" s="94"/>
      <c r="HK44" s="94"/>
      <c r="HM44" s="94"/>
      <c r="HN44" s="94"/>
      <c r="HP44" s="94"/>
      <c r="HQ44" s="94"/>
      <c r="HS44" s="94"/>
      <c r="HT44" s="94"/>
      <c r="HV44" s="94"/>
      <c r="HW44" s="94"/>
      <c r="HY44" s="94"/>
      <c r="HZ44" s="94"/>
      <c r="IB44" s="94"/>
      <c r="IC44" s="94"/>
      <c r="IE44" s="94"/>
      <c r="IF44" s="94"/>
    </row>
    <row r="45" spans="1:240" ht="12" x14ac:dyDescent="0.25">
      <c r="A45" s="94"/>
      <c r="B45" s="279" t="s">
        <v>130</v>
      </c>
      <c r="C45" s="99"/>
      <c r="D45" s="98"/>
      <c r="E45" s="94"/>
      <c r="G45" s="92"/>
      <c r="J45" s="94"/>
      <c r="K45" s="94"/>
      <c r="M45" s="94"/>
      <c r="N45" s="94"/>
      <c r="P45" s="94"/>
      <c r="Q45" s="94"/>
      <c r="S45" s="94"/>
      <c r="T45" s="94"/>
      <c r="V45" s="94"/>
      <c r="W45" s="94"/>
      <c r="Y45" s="94"/>
      <c r="Z45" s="94"/>
      <c r="AB45" s="94"/>
      <c r="AC45" s="94"/>
      <c r="AE45" s="94"/>
      <c r="AF45" s="94"/>
      <c r="AG45" s="94"/>
      <c r="AI45" s="94"/>
      <c r="AJ45" s="94"/>
      <c r="AL45" s="94"/>
      <c r="AM45" s="94"/>
      <c r="AO45" s="94"/>
      <c r="AP45" s="94"/>
      <c r="AR45" s="94"/>
      <c r="AS45" s="94"/>
      <c r="AU45" s="94"/>
      <c r="AV45" s="94"/>
      <c r="AX45" s="94"/>
      <c r="AY45" s="94"/>
      <c r="BA45" s="94"/>
      <c r="BB45" s="94"/>
      <c r="BD45" s="94"/>
      <c r="BE45" s="94"/>
      <c r="BG45" s="94"/>
      <c r="BH45" s="94"/>
      <c r="BJ45" s="94"/>
      <c r="BK45" s="94"/>
      <c r="BM45" s="94"/>
      <c r="BN45" s="94"/>
      <c r="BP45" s="94"/>
      <c r="BQ45" s="94"/>
      <c r="BS45" s="94"/>
      <c r="BT45" s="94"/>
      <c r="BV45" s="94"/>
      <c r="BW45" s="94"/>
      <c r="BY45" s="94"/>
      <c r="BZ45" s="94"/>
      <c r="CB45" s="94"/>
      <c r="CC45" s="94"/>
      <c r="CE45" s="94"/>
      <c r="CF45" s="94"/>
      <c r="CH45" s="94"/>
      <c r="CI45" s="94"/>
      <c r="CK45" s="94"/>
      <c r="CL45" s="94"/>
      <c r="CN45" s="94"/>
      <c r="CO45" s="94"/>
      <c r="CQ45" s="94"/>
      <c r="CR45" s="94"/>
      <c r="CT45" s="94"/>
      <c r="CU45" s="94"/>
      <c r="CW45" s="94"/>
      <c r="CX45" s="94"/>
      <c r="CZ45" s="94"/>
      <c r="DA45" s="94"/>
      <c r="DC45" s="94"/>
      <c r="DD45" s="94"/>
      <c r="DF45" s="94"/>
      <c r="DG45" s="94"/>
      <c r="DI45" s="94"/>
      <c r="DJ45" s="94"/>
      <c r="DL45" s="94"/>
      <c r="DM45" s="94"/>
      <c r="DO45" s="94"/>
      <c r="DP45" s="94"/>
      <c r="DR45" s="94"/>
      <c r="DS45" s="94"/>
      <c r="DU45" s="94"/>
      <c r="DV45" s="94"/>
      <c r="DX45" s="94"/>
      <c r="DY45" s="94"/>
      <c r="EA45" s="94"/>
      <c r="EB45" s="95"/>
      <c r="ED45" s="94"/>
      <c r="EE45" s="94"/>
      <c r="EG45" s="94"/>
      <c r="EH45" s="94"/>
      <c r="EJ45" s="94"/>
      <c r="EK45" s="94"/>
      <c r="EM45" s="94"/>
      <c r="EN45" s="94"/>
      <c r="EP45" s="94"/>
      <c r="EQ45" s="94"/>
      <c r="ES45" s="94"/>
      <c r="ET45" s="94"/>
      <c r="EV45" s="94"/>
      <c r="EW45" s="94"/>
      <c r="EY45" s="94"/>
      <c r="EZ45" s="94"/>
      <c r="FB45" s="94"/>
      <c r="FC45" s="94"/>
      <c r="FE45" s="94"/>
      <c r="FF45" s="94"/>
      <c r="FH45" s="94"/>
      <c r="FI45" s="94"/>
      <c r="FK45" s="94"/>
      <c r="FL45" s="94"/>
      <c r="FN45" s="94"/>
      <c r="FO45" s="94"/>
      <c r="FQ45" s="94"/>
      <c r="FR45" s="94"/>
      <c r="FT45" s="94"/>
      <c r="FU45" s="94"/>
      <c r="FW45" s="94"/>
      <c r="FX45" s="94"/>
      <c r="FZ45" s="94"/>
      <c r="GA45" s="94"/>
      <c r="GC45" s="94"/>
      <c r="GD45" s="94"/>
      <c r="GF45" s="94"/>
      <c r="GG45" s="94"/>
      <c r="GI45" s="94"/>
      <c r="GJ45" s="94"/>
      <c r="GL45" s="94"/>
      <c r="GM45" s="94"/>
      <c r="GO45" s="94"/>
      <c r="GP45" s="94"/>
      <c r="GR45" s="94"/>
      <c r="GS45" s="94"/>
      <c r="GU45" s="94"/>
      <c r="GV45" s="94"/>
      <c r="GX45" s="94"/>
      <c r="GY45" s="94"/>
      <c r="HA45" s="94"/>
      <c r="HB45" s="94"/>
      <c r="HD45" s="94"/>
      <c r="HE45" s="94"/>
      <c r="HG45" s="94"/>
      <c r="HH45" s="94"/>
      <c r="HJ45" s="94"/>
      <c r="HK45" s="94"/>
      <c r="HM45" s="94"/>
      <c r="HN45" s="94"/>
      <c r="HP45" s="94"/>
      <c r="HQ45" s="94"/>
      <c r="HS45" s="94"/>
      <c r="HT45" s="94"/>
      <c r="HV45" s="94"/>
      <c r="HW45" s="94"/>
      <c r="HY45" s="94"/>
      <c r="HZ45" s="94"/>
      <c r="IB45" s="94"/>
      <c r="IC45" s="94"/>
      <c r="IE45" s="94"/>
      <c r="IF45" s="94"/>
    </row>
    <row r="46" spans="1:240" x14ac:dyDescent="0.25">
      <c r="A46" s="94"/>
      <c r="B46" s="91" t="s">
        <v>137</v>
      </c>
      <c r="C46" s="99"/>
      <c r="E46" s="94"/>
      <c r="G46" s="92"/>
      <c r="J46" s="94"/>
      <c r="K46" s="94"/>
      <c r="M46" s="94"/>
      <c r="N46" s="94"/>
      <c r="P46" s="94"/>
      <c r="Q46" s="94"/>
      <c r="S46" s="94"/>
      <c r="T46" s="94"/>
      <c r="V46" s="94"/>
      <c r="W46" s="94"/>
      <c r="Y46" s="94"/>
      <c r="Z46" s="94"/>
      <c r="AB46" s="94"/>
      <c r="AC46" s="94"/>
      <c r="AE46" s="94"/>
      <c r="AF46" s="94"/>
      <c r="AG46" s="94"/>
      <c r="AI46" s="94"/>
      <c r="AJ46" s="94"/>
      <c r="AL46" s="94"/>
      <c r="AM46" s="94"/>
      <c r="AO46" s="94"/>
      <c r="AP46" s="94"/>
      <c r="AR46" s="94"/>
      <c r="AS46" s="94"/>
      <c r="AU46" s="94"/>
      <c r="AV46" s="94"/>
      <c r="AX46" s="94"/>
      <c r="AY46" s="94"/>
      <c r="BA46" s="94"/>
      <c r="BB46" s="94"/>
      <c r="BD46" s="94"/>
      <c r="BE46" s="94"/>
      <c r="BG46" s="94"/>
      <c r="BH46" s="94"/>
      <c r="BJ46" s="94"/>
      <c r="BK46" s="94"/>
      <c r="BM46" s="94"/>
      <c r="BN46" s="94"/>
      <c r="BP46" s="94"/>
      <c r="BQ46" s="94"/>
      <c r="BS46" s="94"/>
      <c r="BT46" s="94"/>
      <c r="BV46" s="94"/>
      <c r="BW46" s="94"/>
      <c r="BY46" s="94"/>
      <c r="BZ46" s="94"/>
      <c r="CB46" s="94"/>
      <c r="CC46" s="94"/>
      <c r="CE46" s="94"/>
      <c r="CF46" s="94"/>
      <c r="CH46" s="94"/>
      <c r="CI46" s="94"/>
      <c r="CK46" s="94"/>
      <c r="CL46" s="94"/>
      <c r="CN46" s="94"/>
      <c r="CO46" s="94"/>
      <c r="CQ46" s="94"/>
      <c r="CR46" s="94"/>
      <c r="CT46" s="94"/>
      <c r="CU46" s="94"/>
      <c r="CW46" s="94"/>
      <c r="CX46" s="94"/>
      <c r="CZ46" s="94"/>
      <c r="DA46" s="94"/>
      <c r="DC46" s="94"/>
      <c r="DD46" s="94"/>
      <c r="DF46" s="94"/>
      <c r="DG46" s="94"/>
      <c r="DI46" s="94"/>
      <c r="DJ46" s="94"/>
      <c r="DL46" s="94"/>
      <c r="DM46" s="94"/>
      <c r="DO46" s="94"/>
      <c r="DP46" s="94"/>
      <c r="DR46" s="94"/>
      <c r="DS46" s="94"/>
      <c r="DU46" s="94"/>
      <c r="DV46" s="94"/>
      <c r="DX46" s="94"/>
      <c r="DY46" s="94"/>
      <c r="EA46" s="94"/>
      <c r="EB46" s="95"/>
      <c r="ED46" s="94"/>
      <c r="EE46" s="94"/>
      <c r="EG46" s="94"/>
      <c r="EH46" s="94"/>
      <c r="EJ46" s="94"/>
      <c r="EK46" s="94"/>
      <c r="EM46" s="94"/>
      <c r="EN46" s="94"/>
      <c r="EP46" s="94"/>
      <c r="EQ46" s="94"/>
      <c r="ES46" s="94"/>
      <c r="ET46" s="94"/>
      <c r="EV46" s="94"/>
      <c r="EW46" s="94"/>
      <c r="EY46" s="94"/>
      <c r="EZ46" s="94"/>
      <c r="FB46" s="94"/>
      <c r="FC46" s="94"/>
      <c r="FE46" s="94"/>
      <c r="FF46" s="94"/>
      <c r="FH46" s="94"/>
      <c r="FI46" s="94"/>
      <c r="FK46" s="94"/>
      <c r="FL46" s="94"/>
      <c r="FN46" s="94"/>
      <c r="FO46" s="94"/>
      <c r="FQ46" s="94"/>
      <c r="FR46" s="94"/>
      <c r="FT46" s="94"/>
      <c r="FU46" s="94"/>
      <c r="FW46" s="94"/>
      <c r="FX46" s="94"/>
      <c r="FZ46" s="94"/>
      <c r="GA46" s="94"/>
      <c r="GC46" s="94"/>
      <c r="GD46" s="94"/>
      <c r="GF46" s="94"/>
      <c r="GG46" s="94"/>
      <c r="GI46" s="94"/>
      <c r="GJ46" s="94"/>
      <c r="GL46" s="94"/>
      <c r="GM46" s="94"/>
      <c r="GO46" s="94"/>
      <c r="GP46" s="94"/>
      <c r="GR46" s="94"/>
      <c r="GS46" s="94"/>
      <c r="GU46" s="94"/>
      <c r="GV46" s="94"/>
      <c r="GX46" s="94"/>
      <c r="GY46" s="94"/>
      <c r="HA46" s="94"/>
      <c r="HB46" s="94"/>
      <c r="HD46" s="94"/>
      <c r="HE46" s="94"/>
      <c r="HG46" s="94"/>
      <c r="HH46" s="94"/>
      <c r="HJ46" s="94"/>
      <c r="HK46" s="94"/>
      <c r="HM46" s="94"/>
      <c r="HN46" s="94"/>
      <c r="HP46" s="94"/>
      <c r="HQ46" s="94"/>
      <c r="HS46" s="94"/>
      <c r="HT46" s="94"/>
      <c r="HV46" s="94"/>
      <c r="HW46" s="94"/>
      <c r="HY46" s="94"/>
      <c r="HZ46" s="94"/>
      <c r="IB46" s="94"/>
      <c r="IC46" s="94"/>
      <c r="IE46" s="94"/>
      <c r="IF46" s="94"/>
    </row>
    <row r="47" spans="1:240" ht="12" x14ac:dyDescent="0.25">
      <c r="A47" s="94"/>
      <c r="B47" s="279" t="s">
        <v>132</v>
      </c>
      <c r="C47" s="99" t="s">
        <v>953</v>
      </c>
      <c r="D47" s="98"/>
      <c r="E47" s="94"/>
      <c r="G47" s="92"/>
      <c r="J47" s="94"/>
      <c r="K47" s="94"/>
      <c r="M47" s="94"/>
      <c r="N47" s="94"/>
      <c r="P47" s="94"/>
      <c r="Q47" s="94"/>
      <c r="S47" s="94"/>
      <c r="T47" s="94"/>
      <c r="V47" s="94"/>
      <c r="W47" s="94"/>
      <c r="Y47" s="94"/>
      <c r="Z47" s="94"/>
      <c r="AB47" s="94"/>
      <c r="AC47" s="94"/>
      <c r="AE47" s="94"/>
      <c r="AF47" s="94"/>
      <c r="AG47" s="94"/>
      <c r="AI47" s="94"/>
      <c r="AJ47" s="94"/>
      <c r="AL47" s="94"/>
      <c r="AM47" s="94"/>
      <c r="AO47" s="94"/>
      <c r="AP47" s="94"/>
      <c r="AR47" s="94"/>
      <c r="AS47" s="94"/>
      <c r="AU47" s="94"/>
      <c r="AV47" s="94"/>
      <c r="AX47" s="94"/>
      <c r="AY47" s="94"/>
      <c r="BA47" s="94"/>
      <c r="BB47" s="94"/>
      <c r="BD47" s="94"/>
      <c r="BE47" s="94"/>
      <c r="BG47" s="94"/>
      <c r="BH47" s="94"/>
      <c r="BJ47" s="94"/>
      <c r="BK47" s="94"/>
      <c r="BM47" s="94"/>
      <c r="BN47" s="94"/>
      <c r="BP47" s="94"/>
      <c r="BQ47" s="94"/>
      <c r="BS47" s="94"/>
      <c r="BT47" s="94"/>
      <c r="BV47" s="94"/>
      <c r="BW47" s="94"/>
      <c r="BY47" s="94"/>
      <c r="BZ47" s="94"/>
      <c r="CB47" s="94"/>
      <c r="CC47" s="94"/>
      <c r="CE47" s="94"/>
      <c r="CF47" s="94"/>
      <c r="CH47" s="94"/>
      <c r="CI47" s="94"/>
      <c r="CK47" s="94"/>
      <c r="CL47" s="94"/>
      <c r="CN47" s="94"/>
      <c r="CO47" s="94"/>
      <c r="CQ47" s="94"/>
      <c r="CR47" s="94"/>
      <c r="CT47" s="94"/>
      <c r="CU47" s="94"/>
      <c r="CW47" s="94"/>
      <c r="CX47" s="94"/>
      <c r="CZ47" s="94"/>
      <c r="DA47" s="94"/>
      <c r="DC47" s="94"/>
      <c r="DD47" s="94"/>
      <c r="DF47" s="94"/>
      <c r="DG47" s="94"/>
      <c r="DI47" s="94"/>
      <c r="DJ47" s="94"/>
      <c r="DL47" s="94"/>
      <c r="DM47" s="94"/>
      <c r="DO47" s="94"/>
      <c r="DP47" s="94"/>
      <c r="DR47" s="94"/>
      <c r="DS47" s="94"/>
      <c r="DU47" s="94"/>
      <c r="DV47" s="94"/>
      <c r="DX47" s="94"/>
      <c r="DY47" s="94"/>
      <c r="EA47" s="94"/>
      <c r="EB47" s="95"/>
      <c r="ED47" s="94"/>
      <c r="EE47" s="94"/>
      <c r="EG47" s="94"/>
      <c r="EH47" s="94"/>
      <c r="EJ47" s="94"/>
      <c r="EK47" s="94"/>
      <c r="EM47" s="94"/>
      <c r="EN47" s="94"/>
      <c r="EP47" s="94"/>
      <c r="EQ47" s="94"/>
      <c r="ES47" s="94"/>
      <c r="ET47" s="94"/>
      <c r="EV47" s="94"/>
      <c r="EW47" s="94"/>
      <c r="EY47" s="94"/>
      <c r="EZ47" s="94"/>
      <c r="FB47" s="94"/>
      <c r="FC47" s="94"/>
      <c r="FE47" s="94"/>
      <c r="FF47" s="94"/>
      <c r="FH47" s="94"/>
      <c r="FI47" s="94"/>
      <c r="FK47" s="94"/>
      <c r="FL47" s="94"/>
      <c r="FN47" s="94"/>
      <c r="FO47" s="94"/>
      <c r="FQ47" s="94"/>
      <c r="FR47" s="94"/>
      <c r="FT47" s="94"/>
      <c r="FU47" s="94"/>
      <c r="FW47" s="94"/>
      <c r="FX47" s="94"/>
      <c r="FZ47" s="94"/>
      <c r="GA47" s="94"/>
      <c r="GC47" s="94"/>
      <c r="GD47" s="94"/>
      <c r="GF47" s="94"/>
      <c r="GG47" s="94"/>
      <c r="GI47" s="94"/>
      <c r="GJ47" s="94"/>
      <c r="GL47" s="94"/>
      <c r="GM47" s="94"/>
      <c r="GO47" s="94"/>
      <c r="GP47" s="94"/>
      <c r="GR47" s="94"/>
      <c r="GS47" s="94"/>
      <c r="GU47" s="94"/>
      <c r="GV47" s="94"/>
      <c r="GX47" s="94"/>
      <c r="GY47" s="94"/>
      <c r="HA47" s="94"/>
      <c r="HB47" s="94"/>
      <c r="HD47" s="94"/>
      <c r="HE47" s="94"/>
      <c r="HG47" s="94"/>
      <c r="HH47" s="94"/>
      <c r="HJ47" s="94"/>
      <c r="HK47" s="94"/>
      <c r="HM47" s="94"/>
      <c r="HN47" s="94"/>
      <c r="HP47" s="94"/>
      <c r="HQ47" s="94"/>
      <c r="HS47" s="94"/>
      <c r="HT47" s="94"/>
      <c r="HV47" s="94"/>
      <c r="HW47" s="94"/>
      <c r="HY47" s="94"/>
      <c r="HZ47" s="94"/>
      <c r="IB47" s="94"/>
      <c r="IC47" s="94"/>
      <c r="IE47" s="94"/>
      <c r="IF47" s="94"/>
    </row>
    <row r="48" spans="1:240" ht="12" x14ac:dyDescent="0.25">
      <c r="A48" s="94"/>
      <c r="B48" s="279" t="s">
        <v>133</v>
      </c>
      <c r="C48" s="99" t="s">
        <v>953</v>
      </c>
      <c r="D48" s="98"/>
      <c r="E48" s="94"/>
      <c r="G48" s="92"/>
      <c r="J48" s="94"/>
      <c r="K48" s="94"/>
      <c r="M48" s="94"/>
      <c r="N48" s="94"/>
      <c r="P48" s="94"/>
      <c r="Q48" s="94"/>
      <c r="S48" s="94"/>
      <c r="T48" s="94"/>
      <c r="V48" s="94"/>
      <c r="W48" s="94"/>
      <c r="Y48" s="94"/>
      <c r="Z48" s="94"/>
      <c r="AB48" s="94"/>
      <c r="AC48" s="94"/>
      <c r="AE48" s="94"/>
      <c r="AF48" s="94"/>
      <c r="AG48" s="94"/>
      <c r="AI48" s="94"/>
      <c r="AJ48" s="94"/>
      <c r="AL48" s="94"/>
      <c r="AM48" s="94"/>
      <c r="AO48" s="94"/>
      <c r="AP48" s="94"/>
      <c r="AR48" s="94"/>
      <c r="AS48" s="94"/>
      <c r="AU48" s="94"/>
      <c r="AV48" s="94"/>
      <c r="AX48" s="94"/>
      <c r="AY48" s="94"/>
      <c r="BA48" s="94"/>
      <c r="BB48" s="94"/>
      <c r="BD48" s="94"/>
      <c r="BE48" s="94"/>
      <c r="BG48" s="94"/>
      <c r="BH48" s="94"/>
      <c r="BJ48" s="94"/>
      <c r="BK48" s="94"/>
      <c r="BM48" s="94"/>
      <c r="BN48" s="94"/>
      <c r="BP48" s="94"/>
      <c r="BQ48" s="94"/>
      <c r="BS48" s="94"/>
      <c r="BT48" s="94"/>
      <c r="BV48" s="94"/>
      <c r="BW48" s="94"/>
      <c r="BY48" s="94"/>
      <c r="BZ48" s="94"/>
      <c r="CB48" s="94"/>
      <c r="CC48" s="94"/>
      <c r="CE48" s="94"/>
      <c r="CF48" s="94"/>
      <c r="CH48" s="94"/>
      <c r="CI48" s="94"/>
      <c r="CK48" s="94"/>
      <c r="CL48" s="94"/>
      <c r="CN48" s="94"/>
      <c r="CO48" s="94"/>
      <c r="CQ48" s="94"/>
      <c r="CR48" s="94"/>
      <c r="CT48" s="94"/>
      <c r="CU48" s="94"/>
      <c r="CW48" s="94"/>
      <c r="CX48" s="94"/>
      <c r="CZ48" s="94"/>
      <c r="DA48" s="94"/>
      <c r="DC48" s="94"/>
      <c r="DD48" s="94"/>
      <c r="DF48" s="94"/>
      <c r="DG48" s="94"/>
      <c r="DI48" s="94"/>
      <c r="DJ48" s="94"/>
      <c r="DL48" s="94"/>
      <c r="DM48" s="94"/>
      <c r="DO48" s="94"/>
      <c r="DP48" s="94"/>
      <c r="DR48" s="94"/>
      <c r="DS48" s="94"/>
      <c r="DU48" s="94"/>
      <c r="DV48" s="94"/>
      <c r="DX48" s="94"/>
      <c r="DY48" s="94"/>
      <c r="EA48" s="94"/>
      <c r="EB48" s="95"/>
      <c r="ED48" s="94"/>
      <c r="EE48" s="94"/>
      <c r="EG48" s="94"/>
      <c r="EH48" s="94"/>
      <c r="EJ48" s="94"/>
      <c r="EK48" s="94"/>
      <c r="EM48" s="94"/>
      <c r="EN48" s="94"/>
      <c r="EP48" s="94"/>
      <c r="EQ48" s="94"/>
      <c r="ES48" s="94"/>
      <c r="ET48" s="94"/>
      <c r="EV48" s="94"/>
      <c r="EW48" s="94"/>
      <c r="EY48" s="94"/>
      <c r="EZ48" s="94"/>
      <c r="FB48" s="94"/>
      <c r="FC48" s="94"/>
      <c r="FE48" s="94"/>
      <c r="FF48" s="94"/>
      <c r="FH48" s="94"/>
      <c r="FI48" s="94"/>
      <c r="FK48" s="94"/>
      <c r="FL48" s="94"/>
      <c r="FN48" s="94"/>
      <c r="FO48" s="94"/>
      <c r="FQ48" s="94"/>
      <c r="FR48" s="94"/>
      <c r="FT48" s="94"/>
      <c r="FU48" s="94"/>
      <c r="FW48" s="94"/>
      <c r="FX48" s="94"/>
      <c r="FZ48" s="94"/>
      <c r="GA48" s="94"/>
      <c r="GC48" s="94"/>
      <c r="GD48" s="94"/>
      <c r="GF48" s="94"/>
      <c r="GG48" s="94"/>
      <c r="GI48" s="94"/>
      <c r="GJ48" s="94"/>
      <c r="GL48" s="94"/>
      <c r="GM48" s="94"/>
      <c r="GO48" s="94"/>
      <c r="GP48" s="94"/>
      <c r="GR48" s="94"/>
      <c r="GS48" s="94"/>
      <c r="GU48" s="94"/>
      <c r="GV48" s="94"/>
      <c r="GX48" s="94"/>
      <c r="GY48" s="94"/>
      <c r="HA48" s="94"/>
      <c r="HB48" s="94"/>
      <c r="HD48" s="94"/>
      <c r="HE48" s="94"/>
      <c r="HG48" s="94"/>
      <c r="HH48" s="94"/>
      <c r="HJ48" s="94"/>
      <c r="HK48" s="94"/>
      <c r="HM48" s="94"/>
      <c r="HN48" s="94"/>
      <c r="HP48" s="94"/>
      <c r="HQ48" s="94"/>
      <c r="HS48" s="94"/>
      <c r="HT48" s="94"/>
      <c r="HV48" s="94"/>
      <c r="HW48" s="94"/>
      <c r="HY48" s="94"/>
      <c r="HZ48" s="94"/>
      <c r="IB48" s="94"/>
      <c r="IC48" s="94"/>
      <c r="IE48" s="94"/>
      <c r="IF48" s="94"/>
    </row>
    <row r="49" spans="1:240" ht="12" x14ac:dyDescent="0.25">
      <c r="A49" s="94"/>
      <c r="B49" s="279" t="s">
        <v>167</v>
      </c>
      <c r="C49" s="99"/>
      <c r="D49" s="98"/>
      <c r="E49" s="94"/>
      <c r="G49" s="92"/>
      <c r="J49" s="94"/>
      <c r="K49" s="94"/>
      <c r="M49" s="94"/>
      <c r="N49" s="94"/>
      <c r="P49" s="94"/>
      <c r="Q49" s="94"/>
      <c r="S49" s="94"/>
      <c r="T49" s="94"/>
      <c r="V49" s="94"/>
      <c r="W49" s="94"/>
      <c r="Y49" s="94"/>
      <c r="Z49" s="94"/>
      <c r="AB49" s="94"/>
      <c r="AC49" s="94"/>
      <c r="AE49" s="94"/>
      <c r="AF49" s="94"/>
      <c r="AG49" s="94"/>
      <c r="AI49" s="94"/>
      <c r="AJ49" s="94"/>
      <c r="AL49" s="94"/>
      <c r="AM49" s="94"/>
      <c r="AO49" s="94"/>
      <c r="AP49" s="94"/>
      <c r="AR49" s="94"/>
      <c r="AS49" s="94"/>
      <c r="AU49" s="94"/>
      <c r="AV49" s="94"/>
      <c r="AX49" s="94"/>
      <c r="AY49" s="94"/>
      <c r="BA49" s="94"/>
      <c r="BB49" s="94"/>
      <c r="BD49" s="94"/>
      <c r="BE49" s="94"/>
      <c r="BG49" s="94"/>
      <c r="BH49" s="94"/>
      <c r="BJ49" s="94"/>
      <c r="BK49" s="94"/>
      <c r="BM49" s="94"/>
      <c r="BN49" s="94"/>
      <c r="BP49" s="94"/>
      <c r="BQ49" s="94"/>
      <c r="BS49" s="94"/>
      <c r="BT49" s="94"/>
      <c r="BV49" s="94"/>
      <c r="BW49" s="94"/>
      <c r="BY49" s="94"/>
      <c r="BZ49" s="94"/>
      <c r="CB49" s="94"/>
      <c r="CC49" s="94"/>
      <c r="CE49" s="94"/>
      <c r="CF49" s="94"/>
      <c r="CH49" s="94"/>
      <c r="CI49" s="94"/>
      <c r="CK49" s="94"/>
      <c r="CL49" s="94"/>
      <c r="CN49" s="94"/>
      <c r="CO49" s="94"/>
      <c r="CQ49" s="94"/>
      <c r="CR49" s="94"/>
      <c r="CT49" s="94"/>
      <c r="CU49" s="94"/>
      <c r="CW49" s="94"/>
      <c r="CX49" s="94"/>
      <c r="CZ49" s="94"/>
      <c r="DA49" s="94"/>
      <c r="DC49" s="94"/>
      <c r="DD49" s="94"/>
      <c r="DF49" s="94"/>
      <c r="DG49" s="94"/>
      <c r="DI49" s="94"/>
      <c r="DJ49" s="94"/>
      <c r="DL49" s="94"/>
      <c r="DM49" s="94"/>
      <c r="DO49" s="94"/>
      <c r="DP49" s="94"/>
      <c r="DR49" s="94"/>
      <c r="DS49" s="94"/>
      <c r="DU49" s="94"/>
      <c r="DV49" s="94"/>
      <c r="DX49" s="94"/>
      <c r="DY49" s="94"/>
      <c r="EA49" s="94"/>
      <c r="EB49" s="95"/>
      <c r="ED49" s="94"/>
      <c r="EE49" s="94"/>
      <c r="EG49" s="94"/>
      <c r="EH49" s="94"/>
      <c r="EJ49" s="94"/>
      <c r="EK49" s="94"/>
      <c r="EM49" s="94"/>
      <c r="EN49" s="94"/>
      <c r="EP49" s="94"/>
      <c r="EQ49" s="94"/>
      <c r="ES49" s="94"/>
      <c r="ET49" s="94"/>
      <c r="EV49" s="94"/>
      <c r="EW49" s="94"/>
      <c r="EY49" s="94"/>
      <c r="EZ49" s="94"/>
      <c r="FB49" s="94"/>
      <c r="FC49" s="94"/>
      <c r="FE49" s="94"/>
      <c r="FF49" s="94"/>
      <c r="FH49" s="94"/>
      <c r="FI49" s="94"/>
      <c r="FK49" s="94"/>
      <c r="FL49" s="94"/>
      <c r="FN49" s="94"/>
      <c r="FO49" s="94"/>
      <c r="FQ49" s="94"/>
      <c r="FR49" s="94"/>
      <c r="FT49" s="94"/>
      <c r="FU49" s="94"/>
      <c r="FW49" s="94"/>
      <c r="FX49" s="94"/>
      <c r="FZ49" s="94"/>
      <c r="GA49" s="94"/>
      <c r="GC49" s="94"/>
      <c r="GD49" s="94"/>
      <c r="GF49" s="94"/>
      <c r="GG49" s="94"/>
      <c r="GI49" s="94"/>
      <c r="GJ49" s="94"/>
      <c r="GL49" s="94"/>
      <c r="GM49" s="94"/>
      <c r="GO49" s="94"/>
      <c r="GP49" s="94"/>
      <c r="GR49" s="94"/>
      <c r="GS49" s="94"/>
      <c r="GU49" s="94"/>
      <c r="GV49" s="94"/>
      <c r="GX49" s="94"/>
      <c r="GY49" s="94"/>
      <c r="HA49" s="94"/>
      <c r="HB49" s="94"/>
      <c r="HD49" s="94"/>
      <c r="HE49" s="94"/>
      <c r="HG49" s="94"/>
      <c r="HH49" s="94"/>
      <c r="HJ49" s="94"/>
      <c r="HK49" s="94"/>
      <c r="HM49" s="94"/>
      <c r="HN49" s="94"/>
      <c r="HP49" s="94"/>
      <c r="HQ49" s="94"/>
      <c r="HS49" s="94"/>
      <c r="HT49" s="94"/>
      <c r="HV49" s="94"/>
      <c r="HW49" s="94"/>
      <c r="HY49" s="94"/>
      <c r="HZ49" s="94"/>
      <c r="IB49" s="94"/>
      <c r="IC49" s="94"/>
      <c r="IE49" s="94"/>
      <c r="IF49" s="94"/>
    </row>
    <row r="50" spans="1:240" ht="12" x14ac:dyDescent="0.25">
      <c r="A50" s="94"/>
      <c r="B50" s="279" t="s">
        <v>134</v>
      </c>
      <c r="C50" s="99"/>
      <c r="D50" s="98"/>
      <c r="E50" s="94"/>
      <c r="G50" s="92"/>
      <c r="J50" s="94"/>
      <c r="K50" s="94"/>
      <c r="M50" s="94"/>
      <c r="N50" s="94"/>
      <c r="P50" s="94"/>
      <c r="Q50" s="94"/>
      <c r="S50" s="94"/>
      <c r="T50" s="94"/>
      <c r="V50" s="94"/>
      <c r="W50" s="94"/>
      <c r="Y50" s="94"/>
      <c r="Z50" s="94"/>
      <c r="AB50" s="94"/>
      <c r="AC50" s="94"/>
      <c r="AE50" s="94"/>
      <c r="AF50" s="94"/>
      <c r="AG50" s="94"/>
      <c r="AI50" s="94"/>
      <c r="AJ50" s="94"/>
      <c r="AL50" s="94"/>
      <c r="AM50" s="94"/>
      <c r="AO50" s="94"/>
      <c r="AP50" s="94"/>
      <c r="AR50" s="94"/>
      <c r="AS50" s="94"/>
      <c r="AU50" s="94"/>
      <c r="AV50" s="94"/>
      <c r="AX50" s="94"/>
      <c r="AY50" s="94"/>
      <c r="BA50" s="94"/>
      <c r="BB50" s="94"/>
      <c r="BD50" s="94"/>
      <c r="BE50" s="94"/>
      <c r="BG50" s="94"/>
      <c r="BH50" s="94"/>
      <c r="BJ50" s="94"/>
      <c r="BK50" s="94"/>
      <c r="BM50" s="94"/>
      <c r="BN50" s="94"/>
      <c r="BP50" s="94"/>
      <c r="BQ50" s="94"/>
      <c r="BS50" s="94"/>
      <c r="BT50" s="94"/>
      <c r="BV50" s="94"/>
      <c r="BW50" s="94"/>
      <c r="BY50" s="94"/>
      <c r="BZ50" s="94"/>
      <c r="CB50" s="94"/>
      <c r="CC50" s="94"/>
      <c r="CE50" s="94"/>
      <c r="CF50" s="94"/>
      <c r="CH50" s="94"/>
      <c r="CI50" s="94"/>
      <c r="CK50" s="94"/>
      <c r="CL50" s="94"/>
      <c r="CN50" s="94"/>
      <c r="CO50" s="94"/>
      <c r="CQ50" s="94"/>
      <c r="CR50" s="94"/>
      <c r="CT50" s="94"/>
      <c r="CU50" s="94"/>
      <c r="CW50" s="94"/>
      <c r="CX50" s="94"/>
      <c r="CZ50" s="94"/>
      <c r="DA50" s="94"/>
      <c r="DC50" s="94"/>
      <c r="DD50" s="94"/>
      <c r="DF50" s="94"/>
      <c r="DG50" s="94"/>
      <c r="DI50" s="94"/>
      <c r="DJ50" s="94"/>
      <c r="DL50" s="94"/>
      <c r="DM50" s="94"/>
      <c r="DO50" s="94"/>
      <c r="DP50" s="94"/>
      <c r="DR50" s="94"/>
      <c r="DS50" s="94"/>
      <c r="DU50" s="94"/>
      <c r="DV50" s="94"/>
      <c r="DX50" s="94"/>
      <c r="DY50" s="94"/>
      <c r="EA50" s="94"/>
      <c r="EB50" s="95"/>
      <c r="ED50" s="94"/>
      <c r="EE50" s="94"/>
      <c r="EG50" s="94"/>
      <c r="EH50" s="94"/>
      <c r="EJ50" s="94"/>
      <c r="EK50" s="94"/>
      <c r="EM50" s="94"/>
      <c r="EN50" s="94"/>
      <c r="EP50" s="94"/>
      <c r="EQ50" s="94"/>
      <c r="ES50" s="94"/>
      <c r="ET50" s="94"/>
      <c r="EV50" s="94"/>
      <c r="EW50" s="94"/>
      <c r="EY50" s="94"/>
      <c r="EZ50" s="94"/>
      <c r="FB50" s="94"/>
      <c r="FC50" s="94"/>
      <c r="FE50" s="94"/>
      <c r="FF50" s="94"/>
      <c r="FH50" s="94"/>
      <c r="FI50" s="94"/>
      <c r="FK50" s="94"/>
      <c r="FL50" s="94"/>
      <c r="FN50" s="94"/>
      <c r="FO50" s="94"/>
      <c r="FQ50" s="94"/>
      <c r="FR50" s="94"/>
      <c r="FT50" s="94"/>
      <c r="FU50" s="94"/>
      <c r="FW50" s="94"/>
      <c r="FX50" s="94"/>
      <c r="FZ50" s="94"/>
      <c r="GA50" s="94"/>
      <c r="GC50" s="94"/>
      <c r="GD50" s="94"/>
      <c r="GF50" s="94"/>
      <c r="GG50" s="94"/>
      <c r="GI50" s="94"/>
      <c r="GJ50" s="94"/>
      <c r="GL50" s="94"/>
      <c r="GM50" s="94"/>
      <c r="GO50" s="94"/>
      <c r="GP50" s="94"/>
      <c r="GR50" s="94"/>
      <c r="GS50" s="94"/>
      <c r="GU50" s="94"/>
      <c r="GV50" s="94"/>
      <c r="GX50" s="94"/>
      <c r="GY50" s="94"/>
      <c r="HA50" s="94"/>
      <c r="HB50" s="94"/>
      <c r="HD50" s="94"/>
      <c r="HE50" s="94"/>
      <c r="HG50" s="94"/>
      <c r="HH50" s="94"/>
      <c r="HJ50" s="94"/>
      <c r="HK50" s="94"/>
      <c r="HM50" s="94"/>
      <c r="HN50" s="94"/>
      <c r="HP50" s="94"/>
      <c r="HQ50" s="94"/>
      <c r="HS50" s="94"/>
      <c r="HT50" s="94"/>
      <c r="HV50" s="94"/>
      <c r="HW50" s="94"/>
      <c r="HY50" s="94"/>
      <c r="HZ50" s="94"/>
      <c r="IB50" s="94"/>
      <c r="IC50" s="94"/>
      <c r="IE50" s="94"/>
      <c r="IF50" s="94"/>
    </row>
    <row r="51" spans="1:240" ht="12" x14ac:dyDescent="0.25">
      <c r="A51" s="94"/>
      <c r="B51" s="279" t="s">
        <v>138</v>
      </c>
      <c r="C51" s="99"/>
      <c r="D51" s="98"/>
      <c r="E51" s="94"/>
      <c r="G51" s="92"/>
      <c r="J51" s="94"/>
      <c r="K51" s="94"/>
      <c r="M51" s="94"/>
      <c r="N51" s="94"/>
      <c r="P51" s="94"/>
      <c r="Q51" s="94"/>
      <c r="S51" s="94"/>
      <c r="T51" s="94"/>
      <c r="V51" s="94"/>
      <c r="W51" s="94"/>
      <c r="Y51" s="94"/>
      <c r="Z51" s="94"/>
      <c r="AB51" s="94"/>
      <c r="AC51" s="94"/>
      <c r="AE51" s="94"/>
      <c r="AF51" s="94"/>
      <c r="AG51" s="94"/>
      <c r="AI51" s="94"/>
      <c r="AJ51" s="94"/>
      <c r="AL51" s="94"/>
      <c r="AM51" s="94"/>
      <c r="AO51" s="94"/>
      <c r="AP51" s="94"/>
      <c r="AR51" s="94"/>
      <c r="AS51" s="94"/>
      <c r="AU51" s="94"/>
      <c r="AV51" s="94"/>
      <c r="AX51" s="94"/>
      <c r="AY51" s="94"/>
      <c r="BA51" s="94"/>
      <c r="BB51" s="94"/>
      <c r="BD51" s="94"/>
      <c r="BE51" s="94"/>
      <c r="BG51" s="94"/>
      <c r="BH51" s="94"/>
      <c r="BJ51" s="94"/>
      <c r="BK51" s="94"/>
      <c r="BM51" s="94"/>
      <c r="BN51" s="94"/>
      <c r="BP51" s="94"/>
      <c r="BQ51" s="94"/>
      <c r="BS51" s="94"/>
      <c r="BT51" s="94"/>
      <c r="BV51" s="94"/>
      <c r="BW51" s="94"/>
      <c r="BY51" s="94"/>
      <c r="BZ51" s="94"/>
      <c r="CB51" s="94"/>
      <c r="CC51" s="94"/>
      <c r="CE51" s="94"/>
      <c r="CF51" s="94"/>
      <c r="CH51" s="94"/>
      <c r="CI51" s="94"/>
      <c r="CK51" s="94"/>
      <c r="CL51" s="94"/>
      <c r="CN51" s="94"/>
      <c r="CO51" s="94"/>
      <c r="CQ51" s="94"/>
      <c r="CR51" s="94"/>
      <c r="CT51" s="94"/>
      <c r="CU51" s="94"/>
      <c r="CW51" s="94"/>
      <c r="CX51" s="94"/>
      <c r="CZ51" s="94"/>
      <c r="DA51" s="94"/>
      <c r="DC51" s="94"/>
      <c r="DD51" s="94"/>
      <c r="DF51" s="94"/>
      <c r="DG51" s="94"/>
      <c r="DI51" s="94"/>
      <c r="DJ51" s="94"/>
      <c r="DL51" s="94"/>
      <c r="DM51" s="94"/>
      <c r="DO51" s="94"/>
      <c r="DP51" s="94"/>
      <c r="DR51" s="94"/>
      <c r="DS51" s="94"/>
      <c r="DU51" s="94"/>
      <c r="DV51" s="94"/>
      <c r="DX51" s="94"/>
      <c r="DY51" s="94"/>
      <c r="EA51" s="94"/>
      <c r="EB51" s="95"/>
      <c r="ED51" s="94"/>
      <c r="EE51" s="94"/>
      <c r="EG51" s="94"/>
      <c r="EH51" s="94"/>
      <c r="EJ51" s="94"/>
      <c r="EK51" s="94"/>
      <c r="EM51" s="94"/>
      <c r="EN51" s="94"/>
      <c r="EP51" s="94"/>
      <c r="EQ51" s="94"/>
      <c r="ES51" s="94"/>
      <c r="ET51" s="94"/>
      <c r="EV51" s="94"/>
      <c r="EW51" s="94"/>
      <c r="EY51" s="94"/>
      <c r="EZ51" s="94"/>
      <c r="FB51" s="94"/>
      <c r="FC51" s="94"/>
      <c r="FE51" s="94"/>
      <c r="FF51" s="94"/>
      <c r="FH51" s="94"/>
      <c r="FI51" s="94"/>
      <c r="FK51" s="94"/>
      <c r="FL51" s="94"/>
      <c r="FN51" s="94"/>
      <c r="FO51" s="94"/>
      <c r="FQ51" s="94"/>
      <c r="FR51" s="94"/>
      <c r="FT51" s="94"/>
      <c r="FU51" s="94"/>
      <c r="FW51" s="94"/>
      <c r="FX51" s="94"/>
      <c r="FZ51" s="94"/>
      <c r="GA51" s="94"/>
      <c r="GC51" s="94"/>
      <c r="GD51" s="94"/>
      <c r="GF51" s="94"/>
      <c r="GG51" s="94"/>
      <c r="GI51" s="94"/>
      <c r="GJ51" s="94"/>
      <c r="GL51" s="94"/>
      <c r="GM51" s="94"/>
      <c r="GO51" s="94"/>
      <c r="GP51" s="94"/>
      <c r="GR51" s="94"/>
      <c r="GS51" s="94"/>
      <c r="GU51" s="94"/>
      <c r="GV51" s="94"/>
      <c r="GX51" s="94"/>
      <c r="GY51" s="94"/>
      <c r="HA51" s="94"/>
      <c r="HB51" s="94"/>
      <c r="HD51" s="94"/>
      <c r="HE51" s="94"/>
      <c r="HG51" s="94"/>
      <c r="HH51" s="94"/>
      <c r="HJ51" s="94"/>
      <c r="HK51" s="94"/>
      <c r="HM51" s="94"/>
      <c r="HN51" s="94"/>
      <c r="HP51" s="94"/>
      <c r="HQ51" s="94"/>
      <c r="HS51" s="94"/>
      <c r="HT51" s="94"/>
      <c r="HV51" s="94"/>
      <c r="HW51" s="94"/>
      <c r="HY51" s="94"/>
      <c r="HZ51" s="94"/>
      <c r="IB51" s="94"/>
      <c r="IC51" s="94"/>
      <c r="IE51" s="94"/>
      <c r="IF51" s="94"/>
    </row>
    <row r="52" spans="1:240" ht="12" x14ac:dyDescent="0.25">
      <c r="A52" s="94"/>
      <c r="B52" s="234" t="s">
        <v>66</v>
      </c>
      <c r="C52" s="99"/>
      <c r="D52" s="98"/>
      <c r="E52" s="94"/>
      <c r="G52" s="92"/>
      <c r="J52" s="94"/>
      <c r="K52" s="94"/>
      <c r="M52" s="94"/>
      <c r="N52" s="94"/>
      <c r="P52" s="94"/>
      <c r="Q52" s="94"/>
      <c r="S52" s="94"/>
      <c r="T52" s="94"/>
      <c r="V52" s="94"/>
      <c r="W52" s="94"/>
      <c r="Y52" s="94"/>
      <c r="Z52" s="94"/>
      <c r="AB52" s="94"/>
      <c r="AC52" s="94"/>
      <c r="AE52" s="94"/>
      <c r="AF52" s="94"/>
      <c r="AG52" s="94"/>
      <c r="AI52" s="94"/>
      <c r="AJ52" s="94"/>
      <c r="AL52" s="94"/>
      <c r="AM52" s="94"/>
      <c r="AO52" s="94"/>
      <c r="AP52" s="94"/>
      <c r="AR52" s="94"/>
      <c r="AS52" s="94"/>
      <c r="AU52" s="94"/>
      <c r="AV52" s="94"/>
      <c r="AX52" s="94"/>
      <c r="AY52" s="94"/>
      <c r="BA52" s="94"/>
      <c r="BB52" s="94"/>
      <c r="BD52" s="94"/>
      <c r="BE52" s="94"/>
      <c r="BG52" s="94"/>
      <c r="BH52" s="94"/>
      <c r="BJ52" s="94"/>
      <c r="BK52" s="94"/>
      <c r="BM52" s="94"/>
      <c r="BN52" s="94"/>
      <c r="BP52" s="94"/>
      <c r="BQ52" s="94"/>
      <c r="BS52" s="94"/>
      <c r="BT52" s="94"/>
      <c r="BV52" s="94"/>
      <c r="BW52" s="94"/>
      <c r="BY52" s="94"/>
      <c r="BZ52" s="94"/>
      <c r="CB52" s="94"/>
      <c r="CC52" s="94"/>
      <c r="CE52" s="94"/>
      <c r="CF52" s="94"/>
      <c r="CH52" s="94"/>
      <c r="CI52" s="94"/>
      <c r="CK52" s="94"/>
      <c r="CL52" s="94"/>
      <c r="CN52" s="94"/>
      <c r="CO52" s="94"/>
      <c r="CQ52" s="94"/>
      <c r="CR52" s="94"/>
      <c r="CT52" s="94"/>
      <c r="CU52" s="94"/>
      <c r="CW52" s="94"/>
      <c r="CX52" s="94"/>
      <c r="CZ52" s="94"/>
      <c r="DA52" s="94"/>
      <c r="DC52" s="94"/>
      <c r="DD52" s="94"/>
      <c r="DF52" s="94"/>
      <c r="DG52" s="94"/>
      <c r="DI52" s="94"/>
      <c r="DJ52" s="94"/>
      <c r="DL52" s="94"/>
      <c r="DM52" s="94"/>
      <c r="DO52" s="94"/>
      <c r="DP52" s="94"/>
      <c r="DR52" s="94"/>
      <c r="DS52" s="94"/>
      <c r="DU52" s="94"/>
      <c r="DV52" s="94"/>
      <c r="DX52" s="94"/>
      <c r="DY52" s="94"/>
      <c r="EA52" s="94"/>
      <c r="EB52" s="95"/>
      <c r="ED52" s="94"/>
      <c r="EE52" s="94"/>
      <c r="EG52" s="94"/>
      <c r="EH52" s="94"/>
      <c r="EJ52" s="94"/>
      <c r="EK52" s="94"/>
      <c r="EM52" s="94"/>
      <c r="EN52" s="94"/>
      <c r="EP52" s="94"/>
      <c r="EQ52" s="94"/>
      <c r="ES52" s="94"/>
      <c r="ET52" s="94"/>
      <c r="EV52" s="94"/>
      <c r="EW52" s="94"/>
      <c r="EY52" s="94"/>
      <c r="EZ52" s="94"/>
      <c r="FB52" s="94"/>
      <c r="FC52" s="94"/>
      <c r="FE52" s="94"/>
      <c r="FF52" s="94"/>
      <c r="FH52" s="94"/>
      <c r="FI52" s="94"/>
      <c r="FK52" s="94"/>
      <c r="FL52" s="94"/>
      <c r="FN52" s="94"/>
      <c r="FO52" s="94"/>
      <c r="FQ52" s="94"/>
      <c r="FR52" s="94"/>
      <c r="FT52" s="94"/>
      <c r="FU52" s="94"/>
      <c r="FW52" s="94"/>
      <c r="FX52" s="94"/>
      <c r="FZ52" s="94"/>
      <c r="GA52" s="94"/>
      <c r="GC52" s="94"/>
      <c r="GD52" s="94"/>
      <c r="GF52" s="94"/>
      <c r="GG52" s="94"/>
      <c r="GI52" s="94"/>
      <c r="GJ52" s="94"/>
      <c r="GL52" s="94"/>
      <c r="GM52" s="94"/>
      <c r="GO52" s="94"/>
      <c r="GP52" s="94"/>
      <c r="GR52" s="94"/>
      <c r="GS52" s="94"/>
      <c r="GU52" s="94"/>
      <c r="GV52" s="94"/>
      <c r="GX52" s="94"/>
      <c r="GY52" s="94"/>
      <c r="HA52" s="94"/>
      <c r="HB52" s="94"/>
      <c r="HD52" s="94"/>
      <c r="HE52" s="94"/>
      <c r="HG52" s="94"/>
      <c r="HH52" s="94"/>
      <c r="HJ52" s="94"/>
      <c r="HK52" s="94"/>
      <c r="HM52" s="94"/>
      <c r="HN52" s="94"/>
      <c r="HP52" s="94"/>
      <c r="HQ52" s="94"/>
      <c r="HS52" s="94"/>
      <c r="HT52" s="94"/>
      <c r="HV52" s="94"/>
      <c r="HW52" s="94"/>
      <c r="HY52" s="94"/>
      <c r="HZ52" s="94"/>
      <c r="IB52" s="94"/>
      <c r="IC52" s="94"/>
      <c r="IE52" s="94"/>
      <c r="IF52" s="94"/>
    </row>
    <row r="53" spans="1:240" ht="12" x14ac:dyDescent="0.2">
      <c r="A53" s="94"/>
      <c r="B53" s="279" t="s">
        <v>136</v>
      </c>
      <c r="C53" s="5"/>
      <c r="D53" s="98"/>
      <c r="E53" s="94"/>
      <c r="G53" s="92"/>
      <c r="J53" s="94"/>
      <c r="K53" s="94"/>
      <c r="M53" s="94"/>
      <c r="N53" s="94"/>
      <c r="P53" s="94"/>
      <c r="Q53" s="94"/>
      <c r="S53" s="94"/>
      <c r="T53" s="94"/>
      <c r="V53" s="94"/>
      <c r="W53" s="94"/>
      <c r="Y53" s="94"/>
      <c r="Z53" s="94"/>
      <c r="AB53" s="94"/>
      <c r="AC53" s="94"/>
      <c r="AE53" s="94"/>
      <c r="AF53" s="94"/>
      <c r="AG53" s="94"/>
      <c r="AI53" s="94"/>
      <c r="AJ53" s="94"/>
      <c r="AL53" s="94"/>
      <c r="AM53" s="94"/>
      <c r="AO53" s="94"/>
      <c r="AP53" s="94"/>
      <c r="AR53" s="94"/>
      <c r="AS53" s="94"/>
      <c r="AU53" s="94"/>
      <c r="AV53" s="94"/>
      <c r="AX53" s="94"/>
      <c r="AY53" s="94"/>
      <c r="BA53" s="94"/>
      <c r="BB53" s="94"/>
      <c r="BD53" s="94"/>
      <c r="BE53" s="94"/>
      <c r="BG53" s="94"/>
      <c r="BH53" s="94"/>
      <c r="BJ53" s="94"/>
      <c r="BK53" s="94"/>
      <c r="BM53" s="94"/>
      <c r="BN53" s="94"/>
      <c r="BP53" s="94"/>
      <c r="BQ53" s="94"/>
      <c r="BS53" s="94"/>
      <c r="BT53" s="94"/>
      <c r="BV53" s="94"/>
      <c r="BW53" s="94"/>
      <c r="BY53" s="94"/>
      <c r="BZ53" s="94"/>
      <c r="CB53" s="94"/>
      <c r="CC53" s="94"/>
      <c r="CE53" s="94"/>
      <c r="CF53" s="94"/>
      <c r="CH53" s="94"/>
      <c r="CI53" s="94"/>
      <c r="CK53" s="94"/>
      <c r="CL53" s="94"/>
      <c r="CN53" s="94"/>
      <c r="CO53" s="94"/>
      <c r="CQ53" s="94"/>
      <c r="CR53" s="94"/>
      <c r="CT53" s="94"/>
      <c r="CU53" s="94"/>
      <c r="CW53" s="94"/>
      <c r="CX53" s="94"/>
      <c r="CZ53" s="94"/>
      <c r="DA53" s="94"/>
      <c r="DC53" s="94"/>
      <c r="DD53" s="94"/>
      <c r="DF53" s="94"/>
      <c r="DG53" s="94"/>
      <c r="DI53" s="94"/>
      <c r="DJ53" s="94"/>
      <c r="DL53" s="94"/>
      <c r="DM53" s="94"/>
      <c r="DO53" s="94"/>
      <c r="DP53" s="94"/>
      <c r="DR53" s="94"/>
      <c r="DS53" s="94"/>
      <c r="DU53" s="94"/>
      <c r="DV53" s="94"/>
      <c r="DX53" s="94"/>
      <c r="DY53" s="94"/>
      <c r="EA53" s="94"/>
      <c r="EB53" s="95"/>
      <c r="ED53" s="94"/>
      <c r="EE53" s="94"/>
      <c r="EG53" s="94"/>
      <c r="EH53" s="94"/>
      <c r="EJ53" s="94"/>
      <c r="EK53" s="94"/>
      <c r="EM53" s="94"/>
      <c r="EN53" s="94"/>
      <c r="EP53" s="94"/>
      <c r="EQ53" s="94"/>
      <c r="ES53" s="94"/>
      <c r="ET53" s="94"/>
      <c r="EV53" s="94"/>
      <c r="EW53" s="94"/>
      <c r="EY53" s="94"/>
      <c r="EZ53" s="94"/>
      <c r="FB53" s="94"/>
      <c r="FC53" s="94"/>
      <c r="FE53" s="94"/>
      <c r="FF53" s="94"/>
      <c r="FH53" s="94"/>
      <c r="FI53" s="94"/>
      <c r="FK53" s="94"/>
      <c r="FL53" s="94"/>
      <c r="FN53" s="94"/>
      <c r="FO53" s="94"/>
      <c r="FQ53" s="94"/>
      <c r="FR53" s="94"/>
      <c r="FT53" s="94"/>
      <c r="FU53" s="94"/>
      <c r="FW53" s="94"/>
      <c r="FX53" s="94"/>
      <c r="FZ53" s="94"/>
      <c r="GA53" s="94"/>
      <c r="GC53" s="94"/>
      <c r="GD53" s="94"/>
      <c r="GF53" s="94"/>
      <c r="GG53" s="94"/>
      <c r="GI53" s="94"/>
      <c r="GJ53" s="94"/>
      <c r="GL53" s="94"/>
      <c r="GM53" s="94"/>
      <c r="GO53" s="94"/>
      <c r="GP53" s="94"/>
      <c r="GR53" s="94"/>
      <c r="GS53" s="94"/>
      <c r="GU53" s="94"/>
      <c r="GV53" s="94"/>
      <c r="GX53" s="94"/>
      <c r="GY53" s="94"/>
      <c r="HA53" s="94"/>
      <c r="HB53" s="94"/>
      <c r="HD53" s="94"/>
      <c r="HE53" s="94"/>
      <c r="HG53" s="94"/>
      <c r="HH53" s="94"/>
      <c r="HJ53" s="94"/>
      <c r="HK53" s="94"/>
      <c r="HM53" s="94"/>
      <c r="HN53" s="94"/>
      <c r="HP53" s="94"/>
      <c r="HQ53" s="94"/>
      <c r="HS53" s="94"/>
      <c r="HT53" s="94"/>
      <c r="HV53" s="94"/>
      <c r="HW53" s="94"/>
      <c r="HY53" s="94"/>
      <c r="HZ53" s="94"/>
      <c r="IB53" s="94"/>
      <c r="IC53" s="94"/>
      <c r="IE53" s="94"/>
      <c r="IF53" s="94"/>
    </row>
    <row r="54" spans="1:240" x14ac:dyDescent="0.25">
      <c r="A54" s="94"/>
      <c r="C54" s="99"/>
      <c r="D54" s="98"/>
      <c r="E54" s="94"/>
      <c r="G54" s="92"/>
      <c r="J54" s="94"/>
      <c r="K54" s="94"/>
      <c r="M54" s="94"/>
      <c r="N54" s="94"/>
      <c r="P54" s="94"/>
      <c r="Q54" s="94"/>
      <c r="S54" s="94"/>
      <c r="T54" s="94"/>
      <c r="V54" s="94"/>
      <c r="W54" s="94"/>
      <c r="Y54" s="94"/>
      <c r="Z54" s="94"/>
      <c r="AB54" s="94"/>
      <c r="AC54" s="94"/>
      <c r="AE54" s="94"/>
      <c r="AF54" s="94"/>
      <c r="AG54" s="94"/>
      <c r="AI54" s="94"/>
      <c r="AJ54" s="94"/>
      <c r="AL54" s="94"/>
      <c r="AM54" s="94"/>
      <c r="AO54" s="94"/>
      <c r="AP54" s="94"/>
      <c r="AR54" s="94"/>
      <c r="AS54" s="94"/>
      <c r="AU54" s="94"/>
      <c r="AV54" s="94"/>
      <c r="AX54" s="94"/>
      <c r="AY54" s="94"/>
      <c r="BA54" s="94"/>
      <c r="BB54" s="94"/>
      <c r="BD54" s="94"/>
      <c r="BE54" s="94"/>
      <c r="BG54" s="94"/>
      <c r="BH54" s="94"/>
      <c r="BJ54" s="94"/>
      <c r="BK54" s="94"/>
      <c r="BM54" s="94"/>
      <c r="BN54" s="94"/>
      <c r="BP54" s="94"/>
      <c r="BQ54" s="94"/>
      <c r="BS54" s="94"/>
      <c r="BT54" s="94"/>
      <c r="BV54" s="94"/>
      <c r="BW54" s="94"/>
      <c r="BY54" s="94"/>
      <c r="BZ54" s="94"/>
      <c r="CB54" s="94"/>
      <c r="CC54" s="94"/>
      <c r="CE54" s="94"/>
      <c r="CF54" s="94"/>
      <c r="CH54" s="94"/>
      <c r="CI54" s="94"/>
      <c r="CK54" s="94"/>
      <c r="CL54" s="94"/>
      <c r="CN54" s="94"/>
      <c r="CO54" s="94"/>
      <c r="CQ54" s="94"/>
      <c r="CR54" s="94"/>
      <c r="CT54" s="94"/>
      <c r="CU54" s="94"/>
      <c r="CW54" s="94"/>
      <c r="CX54" s="94"/>
      <c r="CZ54" s="94"/>
      <c r="DA54" s="94"/>
      <c r="DC54" s="94"/>
      <c r="DD54" s="94"/>
      <c r="DF54" s="94"/>
      <c r="DG54" s="94"/>
      <c r="DI54" s="94"/>
      <c r="DJ54" s="94"/>
      <c r="DL54" s="94"/>
      <c r="DM54" s="94"/>
      <c r="DO54" s="94"/>
      <c r="DP54" s="94"/>
      <c r="DR54" s="94"/>
      <c r="DS54" s="94"/>
      <c r="DU54" s="94"/>
      <c r="DV54" s="94"/>
      <c r="DX54" s="94"/>
      <c r="DY54" s="94"/>
      <c r="EA54" s="94"/>
      <c r="EB54" s="95"/>
      <c r="ED54" s="94"/>
      <c r="EE54" s="94"/>
      <c r="EG54" s="94"/>
      <c r="EH54" s="94"/>
      <c r="EJ54" s="94"/>
      <c r="EK54" s="94"/>
      <c r="EM54" s="94"/>
      <c r="EN54" s="94"/>
      <c r="EP54" s="94"/>
      <c r="EQ54" s="94"/>
      <c r="ES54" s="94"/>
      <c r="ET54" s="94"/>
      <c r="EV54" s="94"/>
      <c r="EW54" s="94"/>
      <c r="EY54" s="94"/>
      <c r="EZ54" s="94"/>
      <c r="FB54" s="94"/>
      <c r="FC54" s="94"/>
      <c r="FE54" s="94"/>
      <c r="FF54" s="94"/>
      <c r="FH54" s="94"/>
      <c r="FI54" s="94"/>
      <c r="FK54" s="94"/>
      <c r="FL54" s="94"/>
      <c r="FN54" s="94"/>
      <c r="FO54" s="94"/>
      <c r="FQ54" s="94"/>
      <c r="FR54" s="94"/>
      <c r="FT54" s="94"/>
      <c r="FU54" s="94"/>
      <c r="FW54" s="94"/>
      <c r="FX54" s="94"/>
      <c r="FZ54" s="94"/>
      <c r="GA54" s="94"/>
      <c r="GC54" s="94"/>
      <c r="GD54" s="94"/>
      <c r="GF54" s="94"/>
      <c r="GG54" s="94"/>
      <c r="GI54" s="94"/>
      <c r="GJ54" s="94"/>
      <c r="GL54" s="94"/>
      <c r="GM54" s="94"/>
      <c r="GO54" s="94"/>
      <c r="GP54" s="94"/>
      <c r="GR54" s="94"/>
      <c r="GS54" s="94"/>
      <c r="GU54" s="94"/>
      <c r="GV54" s="94"/>
      <c r="GX54" s="94"/>
      <c r="GY54" s="94"/>
      <c r="HA54" s="94"/>
      <c r="HB54" s="94"/>
      <c r="HD54" s="94"/>
      <c r="HE54" s="94"/>
      <c r="HG54" s="94"/>
      <c r="HH54" s="94"/>
      <c r="HJ54" s="94"/>
      <c r="HK54" s="94"/>
      <c r="HM54" s="94"/>
      <c r="HN54" s="94"/>
      <c r="HP54" s="94"/>
      <c r="HQ54" s="94"/>
      <c r="HS54" s="94"/>
      <c r="HT54" s="94"/>
      <c r="HV54" s="94"/>
      <c r="HW54" s="94"/>
      <c r="HY54" s="94"/>
      <c r="HZ54" s="94"/>
      <c r="IB54" s="94"/>
      <c r="IC54" s="94"/>
      <c r="IE54" s="94"/>
      <c r="IF54" s="94"/>
    </row>
    <row r="55" spans="1:240" x14ac:dyDescent="0.25">
      <c r="A55" s="94"/>
      <c r="C55" s="99"/>
      <c r="D55" s="98"/>
      <c r="E55" s="94"/>
      <c r="G55" s="92"/>
      <c r="J55" s="94"/>
      <c r="K55" s="94"/>
      <c r="M55" s="94"/>
      <c r="N55" s="94"/>
      <c r="P55" s="94"/>
      <c r="Q55" s="94"/>
      <c r="S55" s="94"/>
      <c r="T55" s="94"/>
      <c r="V55" s="94"/>
      <c r="W55" s="94"/>
      <c r="Y55" s="94"/>
      <c r="Z55" s="94"/>
      <c r="AB55" s="94"/>
      <c r="AC55" s="94"/>
      <c r="AE55" s="94"/>
      <c r="AF55" s="94"/>
      <c r="AG55" s="94"/>
      <c r="AI55" s="94"/>
      <c r="AJ55" s="94"/>
      <c r="AL55" s="94"/>
      <c r="AM55" s="94"/>
      <c r="AO55" s="94"/>
      <c r="AP55" s="94"/>
      <c r="AR55" s="94"/>
      <c r="AS55" s="94"/>
      <c r="AU55" s="94"/>
      <c r="AV55" s="94"/>
      <c r="AX55" s="94"/>
      <c r="AY55" s="94"/>
      <c r="BA55" s="94"/>
      <c r="BB55" s="94"/>
      <c r="BD55" s="94"/>
      <c r="BE55" s="94"/>
      <c r="BG55" s="94"/>
      <c r="BH55" s="94"/>
      <c r="BJ55" s="94"/>
      <c r="BK55" s="94"/>
      <c r="BM55" s="94"/>
      <c r="BN55" s="94"/>
      <c r="BP55" s="94"/>
      <c r="BQ55" s="94"/>
      <c r="BS55" s="94"/>
      <c r="BT55" s="94"/>
      <c r="BV55" s="94"/>
      <c r="BW55" s="94"/>
      <c r="BY55" s="94"/>
      <c r="BZ55" s="94"/>
      <c r="CB55" s="94"/>
      <c r="CC55" s="94"/>
      <c r="CE55" s="94"/>
      <c r="CF55" s="94"/>
      <c r="CH55" s="94"/>
      <c r="CI55" s="94"/>
      <c r="CK55" s="94"/>
      <c r="CL55" s="94"/>
      <c r="CN55" s="94"/>
      <c r="CO55" s="94"/>
      <c r="CQ55" s="94"/>
      <c r="CR55" s="94"/>
      <c r="CT55" s="94"/>
      <c r="CU55" s="94"/>
      <c r="CW55" s="94"/>
      <c r="CX55" s="94"/>
      <c r="CZ55" s="94"/>
      <c r="DA55" s="94"/>
      <c r="DC55" s="94"/>
      <c r="DD55" s="94"/>
      <c r="DF55" s="94"/>
      <c r="DG55" s="94"/>
      <c r="DI55" s="94"/>
      <c r="DJ55" s="94"/>
      <c r="DL55" s="94"/>
      <c r="DM55" s="94"/>
      <c r="DO55" s="94"/>
      <c r="DP55" s="94"/>
      <c r="DR55" s="94"/>
      <c r="DS55" s="94"/>
      <c r="DU55" s="94"/>
      <c r="DV55" s="94"/>
      <c r="DX55" s="94"/>
      <c r="DY55" s="94"/>
      <c r="EA55" s="94"/>
      <c r="EB55" s="95"/>
      <c r="ED55" s="94"/>
      <c r="EE55" s="94"/>
      <c r="EG55" s="94"/>
      <c r="EH55" s="94"/>
      <c r="EJ55" s="94"/>
      <c r="EK55" s="94"/>
      <c r="EM55" s="94"/>
      <c r="EN55" s="94"/>
      <c r="EP55" s="94"/>
      <c r="EQ55" s="94"/>
      <c r="ES55" s="94"/>
      <c r="ET55" s="94"/>
      <c r="EV55" s="94"/>
      <c r="EW55" s="94"/>
      <c r="EY55" s="94"/>
      <c r="EZ55" s="94"/>
      <c r="FB55" s="94"/>
      <c r="FC55" s="94"/>
      <c r="FE55" s="94"/>
      <c r="FF55" s="94"/>
      <c r="FH55" s="94"/>
      <c r="FI55" s="94"/>
      <c r="FK55" s="94"/>
      <c r="FL55" s="94"/>
      <c r="FN55" s="94"/>
      <c r="FO55" s="94"/>
      <c r="FQ55" s="94"/>
      <c r="FR55" s="94"/>
      <c r="FT55" s="94"/>
      <c r="FU55" s="94"/>
      <c r="FW55" s="94"/>
      <c r="FX55" s="94"/>
      <c r="FZ55" s="94"/>
      <c r="GA55" s="94"/>
      <c r="GC55" s="94"/>
      <c r="GD55" s="94"/>
      <c r="GF55" s="94"/>
      <c r="GG55" s="94"/>
      <c r="GI55" s="94"/>
      <c r="GJ55" s="94"/>
      <c r="GL55" s="94"/>
      <c r="GM55" s="94"/>
      <c r="GO55" s="94"/>
      <c r="GP55" s="94"/>
      <c r="GR55" s="94"/>
      <c r="GS55" s="94"/>
      <c r="GU55" s="94"/>
      <c r="GV55" s="94"/>
      <c r="GX55" s="94"/>
      <c r="GY55" s="94"/>
      <c r="HA55" s="94"/>
      <c r="HB55" s="94"/>
      <c r="HD55" s="94"/>
      <c r="HE55" s="94"/>
      <c r="HG55" s="94"/>
      <c r="HH55" s="94"/>
      <c r="HJ55" s="94"/>
      <c r="HK55" s="94"/>
      <c r="HM55" s="94"/>
      <c r="HN55" s="94"/>
      <c r="HP55" s="94"/>
      <c r="HQ55" s="94"/>
      <c r="HS55" s="94"/>
      <c r="HT55" s="94"/>
      <c r="HV55" s="94"/>
      <c r="HW55" s="94"/>
      <c r="HY55" s="94"/>
      <c r="HZ55" s="94"/>
      <c r="IB55" s="94"/>
      <c r="IC55" s="94"/>
      <c r="IE55" s="94"/>
      <c r="IF55" s="94"/>
    </row>
    <row r="56" spans="1:240" ht="27" customHeight="1" x14ac:dyDescent="0.25">
      <c r="A56" s="94"/>
      <c r="B56" s="94"/>
      <c r="D56" s="98"/>
      <c r="EB56" s="95"/>
    </row>
    <row r="57" spans="1:240" x14ac:dyDescent="0.25">
      <c r="A57" s="90" t="s">
        <v>84</v>
      </c>
      <c r="B57" s="91" t="s">
        <v>34</v>
      </c>
      <c r="C57" s="99"/>
      <c r="D57" s="98"/>
      <c r="E57" s="99"/>
      <c r="F57" s="99"/>
      <c r="EB57" s="95"/>
    </row>
    <row r="58" spans="1:240" x14ac:dyDescent="0.25">
      <c r="A58" s="94"/>
      <c r="B58" s="91" t="s">
        <v>35</v>
      </c>
      <c r="C58" s="99"/>
      <c r="D58" s="98"/>
      <c r="E58" s="99"/>
      <c r="F58" s="99"/>
      <c r="EB58" s="95"/>
    </row>
    <row r="59" spans="1:240" x14ac:dyDescent="0.25">
      <c r="A59" s="94"/>
      <c r="B59" s="99"/>
      <c r="C59" s="99"/>
      <c r="D59" s="98"/>
      <c r="E59" s="99"/>
      <c r="F59" s="99"/>
      <c r="EB59" s="95"/>
    </row>
    <row r="60" spans="1:240" x14ac:dyDescent="0.25">
      <c r="B60" s="42"/>
      <c r="D60" s="98"/>
      <c r="EB60" s="95"/>
    </row>
    <row r="61" spans="1:240" x14ac:dyDescent="0.25">
      <c r="A61" s="101" t="s">
        <v>153</v>
      </c>
      <c r="B61" s="208" t="s">
        <v>719</v>
      </c>
      <c r="D61" s="98"/>
      <c r="EB61" s="95"/>
    </row>
    <row r="62" spans="1:240" ht="22.5" x14ac:dyDescent="0.25">
      <c r="B62" s="209" t="s">
        <v>720</v>
      </c>
      <c r="D62" s="98"/>
      <c r="EB62" s="95"/>
    </row>
    <row r="63" spans="1:240" x14ac:dyDescent="0.25">
      <c r="B63" s="208" t="s">
        <v>721</v>
      </c>
      <c r="D63" s="98"/>
      <c r="EB63" s="95"/>
    </row>
    <row r="64" spans="1:240" ht="33.75" x14ac:dyDescent="0.25">
      <c r="B64" s="209" t="s">
        <v>723</v>
      </c>
      <c r="D64" s="98"/>
      <c r="EB64" s="95"/>
    </row>
    <row r="65" spans="1:132" x14ac:dyDescent="0.25">
      <c r="B65" s="208" t="s">
        <v>722</v>
      </c>
      <c r="D65" s="98"/>
      <c r="F65" s="68" t="s">
        <v>1020</v>
      </c>
      <c r="EB65" s="95"/>
    </row>
    <row r="66" spans="1:132" x14ac:dyDescent="0.25">
      <c r="A66" s="102"/>
      <c r="B66" s="208" t="s">
        <v>668</v>
      </c>
      <c r="D66" s="98"/>
      <c r="EB66" s="95"/>
    </row>
    <row r="67" spans="1:132" x14ac:dyDescent="0.25">
      <c r="A67" s="102"/>
      <c r="B67" s="208"/>
      <c r="D67" s="98"/>
      <c r="EB67" s="95"/>
    </row>
    <row r="68" spans="1:132" x14ac:dyDescent="0.25">
      <c r="A68" s="103" t="s">
        <v>1</v>
      </c>
      <c r="B68" s="103" t="s">
        <v>2</v>
      </c>
      <c r="C68" s="103" t="s">
        <v>59</v>
      </c>
      <c r="D68" s="103" t="s">
        <v>159</v>
      </c>
      <c r="E68" s="103" t="s">
        <v>60</v>
      </c>
      <c r="F68" s="103" t="s">
        <v>61</v>
      </c>
      <c r="H68" s="73"/>
      <c r="I68" s="73"/>
      <c r="J68" s="73"/>
      <c r="K68" s="73"/>
      <c r="EB68" s="95"/>
    </row>
    <row r="69" spans="1:132" x14ac:dyDescent="0.25">
      <c r="A69" s="104" t="str">
        <f>IF(Basisdaten!C6="","",Basisdaten!C6)</f>
        <v/>
      </c>
      <c r="B69" s="105" t="str">
        <f>IF($A$69="","",VLOOKUP($A$69,$A$72:$F225,2,FALSE))</f>
        <v/>
      </c>
      <c r="C69" s="105" t="str">
        <f>IF($A$69="","",VLOOKUP($A$69,$A$72:$F225,3,FALSE))</f>
        <v/>
      </c>
      <c r="D69" s="105" t="str">
        <f>IF($A$69="","",VLOOKUP($A$69,$A$72:$F225,4,FALSE))</f>
        <v/>
      </c>
      <c r="E69" s="105" t="str">
        <f>IF($A$69="","",VLOOKUP($A$69,$A$72:$F225,5,FALSE))</f>
        <v/>
      </c>
      <c r="F69" s="106" t="str">
        <f>IF($A$69="","",VLOOKUP($A$69,$A$72:$F225,6,FALSE))</f>
        <v/>
      </c>
      <c r="J69" s="102"/>
      <c r="K69" s="102"/>
      <c r="EB69" s="95"/>
    </row>
    <row r="70" spans="1:132" x14ac:dyDescent="0.25">
      <c r="EB70" s="95"/>
    </row>
    <row r="71" spans="1:132" x14ac:dyDescent="0.25">
      <c r="A71" s="107" t="s">
        <v>1</v>
      </c>
      <c r="B71" s="107" t="s">
        <v>2</v>
      </c>
      <c r="C71" s="107" t="s">
        <v>59</v>
      </c>
      <c r="D71" s="107" t="s">
        <v>159</v>
      </c>
      <c r="E71" s="107" t="s">
        <v>60</v>
      </c>
      <c r="F71" s="107" t="s">
        <v>61</v>
      </c>
      <c r="G71" s="73"/>
      <c r="H71" s="73"/>
      <c r="I71" s="73"/>
      <c r="J71" s="73"/>
      <c r="K71" s="73"/>
      <c r="L71" s="73"/>
      <c r="EB71" s="95"/>
    </row>
    <row r="72" spans="1:132" ht="12" x14ac:dyDescent="0.2">
      <c r="A72" s="100" t="s">
        <v>799</v>
      </c>
      <c r="B72" s="100" t="s">
        <v>455</v>
      </c>
      <c r="C72" s="100" t="s">
        <v>456</v>
      </c>
      <c r="D72" s="100" t="s">
        <v>457</v>
      </c>
      <c r="E72" s="100" t="s">
        <v>63</v>
      </c>
      <c r="F72" s="199">
        <v>43782</v>
      </c>
      <c r="G72" s="73"/>
      <c r="H72" s="73"/>
      <c r="I72" s="73"/>
      <c r="J72" s="73"/>
      <c r="K72" s="73"/>
      <c r="L72" s="73"/>
      <c r="EB72" s="95"/>
    </row>
    <row r="73" spans="1:132" ht="12" x14ac:dyDescent="0.2">
      <c r="A73" s="100" t="s">
        <v>800</v>
      </c>
      <c r="B73" s="100" t="s">
        <v>458</v>
      </c>
      <c r="C73" s="100" t="s">
        <v>459</v>
      </c>
      <c r="D73" s="100" t="s">
        <v>457</v>
      </c>
      <c r="E73" s="100" t="s">
        <v>63</v>
      </c>
      <c r="F73" s="199">
        <v>43790</v>
      </c>
      <c r="G73" s="73"/>
      <c r="H73" s="73"/>
      <c r="I73" s="73"/>
      <c r="J73" s="73"/>
      <c r="K73" s="73"/>
      <c r="L73" s="73"/>
      <c r="EB73" s="95"/>
    </row>
    <row r="74" spans="1:132" ht="12" x14ac:dyDescent="0.2">
      <c r="A74" s="100" t="s">
        <v>801</v>
      </c>
      <c r="B74" s="100" t="s">
        <v>460</v>
      </c>
      <c r="C74" s="100" t="s">
        <v>461</v>
      </c>
      <c r="D74" s="100" t="s">
        <v>457</v>
      </c>
      <c r="E74" s="100" t="s">
        <v>139</v>
      </c>
      <c r="F74" s="199">
        <v>43817</v>
      </c>
      <c r="G74" s="73"/>
      <c r="H74" s="73"/>
      <c r="I74" s="73"/>
      <c r="J74" s="73"/>
      <c r="K74" s="73"/>
      <c r="L74" s="73"/>
      <c r="EB74" s="95"/>
    </row>
    <row r="75" spans="1:132" ht="12" x14ac:dyDescent="0.2">
      <c r="A75" s="100" t="s">
        <v>802</v>
      </c>
      <c r="B75" s="100" t="s">
        <v>462</v>
      </c>
      <c r="C75" s="100" t="s">
        <v>463</v>
      </c>
      <c r="D75" s="100" t="s">
        <v>457</v>
      </c>
      <c r="E75" s="100" t="s">
        <v>149</v>
      </c>
      <c r="F75" s="199">
        <v>43798</v>
      </c>
      <c r="G75" s="73"/>
      <c r="H75" s="73"/>
      <c r="I75" s="73"/>
      <c r="J75" s="73"/>
      <c r="K75" s="73"/>
      <c r="L75" s="73"/>
      <c r="EB75" s="95"/>
    </row>
    <row r="76" spans="1:132" ht="12" x14ac:dyDescent="0.2">
      <c r="A76" s="100" t="s">
        <v>803</v>
      </c>
      <c r="B76" s="100" t="s">
        <v>464</v>
      </c>
      <c r="C76" s="100" t="s">
        <v>465</v>
      </c>
      <c r="D76" s="100" t="s">
        <v>457</v>
      </c>
      <c r="E76" s="100" t="s">
        <v>62</v>
      </c>
      <c r="F76" s="199">
        <v>43819</v>
      </c>
      <c r="G76" s="73"/>
      <c r="H76" s="73"/>
      <c r="I76" s="73"/>
      <c r="J76" s="73"/>
      <c r="K76" s="73"/>
      <c r="L76" s="73"/>
      <c r="EB76" s="95"/>
    </row>
    <row r="77" spans="1:132" ht="12" x14ac:dyDescent="0.2">
      <c r="A77" s="100" t="s">
        <v>804</v>
      </c>
      <c r="B77" s="100" t="s">
        <v>479</v>
      </c>
      <c r="C77" s="100" t="s">
        <v>480</v>
      </c>
      <c r="D77" s="100" t="s">
        <v>457</v>
      </c>
      <c r="E77" s="100" t="s">
        <v>148</v>
      </c>
      <c r="F77" s="199">
        <v>44321</v>
      </c>
      <c r="G77" s="73"/>
      <c r="H77" s="73"/>
      <c r="I77" s="73"/>
      <c r="J77" s="73"/>
      <c r="K77" s="73"/>
      <c r="L77" s="73"/>
      <c r="EB77" s="95"/>
    </row>
    <row r="78" spans="1:132" ht="12" x14ac:dyDescent="0.2">
      <c r="A78" s="100" t="s">
        <v>805</v>
      </c>
      <c r="B78" s="100" t="s">
        <v>614</v>
      </c>
      <c r="C78" s="100" t="s">
        <v>615</v>
      </c>
      <c r="D78" s="100" t="s">
        <v>457</v>
      </c>
      <c r="E78" s="100" t="s">
        <v>140</v>
      </c>
      <c r="F78" s="199">
        <v>44333</v>
      </c>
      <c r="G78" s="73"/>
      <c r="H78" s="73"/>
      <c r="I78" s="73"/>
      <c r="J78" s="73"/>
      <c r="K78" s="73"/>
      <c r="L78" s="73"/>
      <c r="EB78" s="95"/>
    </row>
    <row r="79" spans="1:132" ht="12" x14ac:dyDescent="0.2">
      <c r="A79" s="100" t="s">
        <v>806</v>
      </c>
      <c r="B79" s="100" t="s">
        <v>481</v>
      </c>
      <c r="C79" s="100" t="s">
        <v>482</v>
      </c>
      <c r="D79" s="100" t="s">
        <v>457</v>
      </c>
      <c r="E79" s="100" t="s">
        <v>140</v>
      </c>
      <c r="F79" s="199">
        <v>44146</v>
      </c>
      <c r="G79" s="73"/>
      <c r="H79" s="73"/>
      <c r="I79" s="73"/>
      <c r="J79" s="73"/>
      <c r="K79" s="73"/>
      <c r="L79" s="73"/>
      <c r="EB79" s="95"/>
    </row>
    <row r="80" spans="1:132" ht="12" x14ac:dyDescent="0.2">
      <c r="A80" s="100" t="s">
        <v>807</v>
      </c>
      <c r="B80" s="100" t="s">
        <v>466</v>
      </c>
      <c r="C80" s="100" t="s">
        <v>467</v>
      </c>
      <c r="D80" s="100" t="s">
        <v>457</v>
      </c>
      <c r="E80" s="100" t="s">
        <v>148</v>
      </c>
      <c r="F80" s="199">
        <v>44022</v>
      </c>
      <c r="G80" s="73"/>
      <c r="H80" s="73"/>
      <c r="I80" s="73"/>
      <c r="J80" s="73"/>
      <c r="K80" s="73"/>
      <c r="L80" s="73"/>
      <c r="EB80" s="95"/>
    </row>
    <row r="81" spans="1:132" ht="12" x14ac:dyDescent="0.2">
      <c r="A81" s="100" t="s">
        <v>808</v>
      </c>
      <c r="B81" s="100" t="s">
        <v>468</v>
      </c>
      <c r="C81" s="100" t="s">
        <v>469</v>
      </c>
      <c r="D81" s="100" t="s">
        <v>457</v>
      </c>
      <c r="E81" s="100" t="s">
        <v>144</v>
      </c>
      <c r="F81" s="199">
        <v>43999</v>
      </c>
      <c r="G81" s="73"/>
      <c r="H81" s="73"/>
      <c r="I81" s="73"/>
      <c r="J81" s="73"/>
      <c r="K81" s="73"/>
      <c r="L81" s="73"/>
      <c r="EB81" s="95"/>
    </row>
    <row r="82" spans="1:132" ht="12" x14ac:dyDescent="0.2">
      <c r="A82" s="100" t="s">
        <v>809</v>
      </c>
      <c r="B82" s="100" t="s">
        <v>483</v>
      </c>
      <c r="C82" s="100" t="s">
        <v>484</v>
      </c>
      <c r="D82" s="100" t="s">
        <v>457</v>
      </c>
      <c r="E82" s="100" t="s">
        <v>62</v>
      </c>
      <c r="F82" s="199">
        <v>44358</v>
      </c>
      <c r="G82" s="73"/>
      <c r="H82" s="73"/>
      <c r="I82" s="73"/>
      <c r="J82" s="73"/>
      <c r="K82" s="73"/>
      <c r="L82" s="73"/>
      <c r="EB82" s="95"/>
    </row>
    <row r="83" spans="1:132" ht="12" x14ac:dyDescent="0.2">
      <c r="A83" s="100" t="s">
        <v>810</v>
      </c>
      <c r="B83" s="100" t="s">
        <v>485</v>
      </c>
      <c r="C83" s="100" t="s">
        <v>486</v>
      </c>
      <c r="D83" s="100" t="s">
        <v>457</v>
      </c>
      <c r="E83" s="100" t="s">
        <v>139</v>
      </c>
      <c r="F83" s="199">
        <v>44027</v>
      </c>
      <c r="G83" s="73"/>
      <c r="H83" s="73"/>
      <c r="I83" s="73"/>
      <c r="J83" s="73"/>
      <c r="K83" s="73"/>
      <c r="L83" s="73"/>
      <c r="EB83" s="95"/>
    </row>
    <row r="84" spans="1:132" ht="12" x14ac:dyDescent="0.2">
      <c r="A84" s="100" t="s">
        <v>811</v>
      </c>
      <c r="B84" s="100" t="s">
        <v>487</v>
      </c>
      <c r="C84" s="100" t="s">
        <v>488</v>
      </c>
      <c r="D84" s="100" t="s">
        <v>457</v>
      </c>
      <c r="E84" s="100" t="s">
        <v>139</v>
      </c>
      <c r="F84" s="199">
        <v>44099</v>
      </c>
      <c r="G84" s="73"/>
      <c r="H84" s="73"/>
      <c r="I84" s="73"/>
      <c r="J84" s="73"/>
      <c r="K84" s="73"/>
      <c r="L84" s="73"/>
      <c r="EB84" s="95"/>
    </row>
    <row r="85" spans="1:132" ht="12" x14ac:dyDescent="0.2">
      <c r="A85" s="100" t="s">
        <v>812</v>
      </c>
      <c r="B85" s="100" t="s">
        <v>489</v>
      </c>
      <c r="C85" s="100" t="s">
        <v>490</v>
      </c>
      <c r="D85" s="100" t="s">
        <v>457</v>
      </c>
      <c r="E85" s="100" t="s">
        <v>150</v>
      </c>
      <c r="F85" s="199">
        <v>44085</v>
      </c>
      <c r="G85" s="73"/>
      <c r="H85" s="73"/>
      <c r="I85" s="73"/>
      <c r="J85" s="73"/>
      <c r="K85" s="73"/>
      <c r="L85" s="73"/>
      <c r="EB85" s="95"/>
    </row>
    <row r="86" spans="1:132" ht="12" x14ac:dyDescent="0.2">
      <c r="A86" s="100" t="s">
        <v>813</v>
      </c>
      <c r="B86" s="100" t="s">
        <v>491</v>
      </c>
      <c r="C86" s="100" t="s">
        <v>492</v>
      </c>
      <c r="D86" s="100" t="s">
        <v>457</v>
      </c>
      <c r="E86" s="100" t="s">
        <v>140</v>
      </c>
      <c r="F86" s="199">
        <v>44120</v>
      </c>
      <c r="G86" s="73"/>
      <c r="H86" s="73"/>
      <c r="I86" s="73"/>
      <c r="J86" s="73"/>
      <c r="K86" s="73"/>
      <c r="L86" s="73"/>
      <c r="EB86" s="95"/>
    </row>
    <row r="87" spans="1:132" ht="12" x14ac:dyDescent="0.2">
      <c r="A87" s="100" t="s">
        <v>814</v>
      </c>
      <c r="B87" s="100" t="s">
        <v>493</v>
      </c>
      <c r="C87" s="100" t="s">
        <v>494</v>
      </c>
      <c r="D87" s="100" t="s">
        <v>457</v>
      </c>
      <c r="E87" s="100" t="s">
        <v>63</v>
      </c>
      <c r="F87" s="199">
        <v>44152</v>
      </c>
      <c r="G87" s="73"/>
      <c r="H87" s="73"/>
      <c r="I87" s="73"/>
      <c r="J87" s="73"/>
      <c r="K87" s="73"/>
      <c r="L87" s="73"/>
      <c r="EB87" s="95"/>
    </row>
    <row r="88" spans="1:132" ht="12" x14ac:dyDescent="0.2">
      <c r="A88" s="100" t="s">
        <v>815</v>
      </c>
      <c r="B88" s="100" t="s">
        <v>495</v>
      </c>
      <c r="C88" s="100" t="s">
        <v>496</v>
      </c>
      <c r="D88" s="100" t="s">
        <v>457</v>
      </c>
      <c r="E88" s="100" t="s">
        <v>139</v>
      </c>
      <c r="F88" s="199">
        <v>44355</v>
      </c>
      <c r="G88" s="73"/>
      <c r="H88" s="73"/>
      <c r="I88" s="73"/>
      <c r="J88" s="73"/>
      <c r="K88" s="73"/>
      <c r="L88" s="73"/>
      <c r="EB88" s="95"/>
    </row>
    <row r="89" spans="1:132" ht="12" x14ac:dyDescent="0.2">
      <c r="A89" s="100" t="s">
        <v>816</v>
      </c>
      <c r="B89" s="100" t="s">
        <v>497</v>
      </c>
      <c r="C89" s="100" t="s">
        <v>498</v>
      </c>
      <c r="D89" s="100" t="s">
        <v>457</v>
      </c>
      <c r="E89" s="100" t="s">
        <v>145</v>
      </c>
      <c r="F89" s="199">
        <v>44083</v>
      </c>
      <c r="G89" s="73"/>
      <c r="H89" s="73"/>
      <c r="I89" s="73"/>
      <c r="J89" s="73"/>
      <c r="K89" s="73"/>
      <c r="L89" s="73"/>
      <c r="EB89" s="95"/>
    </row>
    <row r="90" spans="1:132" ht="12" x14ac:dyDescent="0.2">
      <c r="A90" s="100" t="s">
        <v>817</v>
      </c>
      <c r="B90" s="100" t="s">
        <v>499</v>
      </c>
      <c r="C90" s="100" t="s">
        <v>500</v>
      </c>
      <c r="D90" s="100" t="s">
        <v>457</v>
      </c>
      <c r="E90" s="100" t="s">
        <v>140</v>
      </c>
      <c r="F90" s="199">
        <v>44033</v>
      </c>
      <c r="G90" s="73"/>
      <c r="H90" s="73"/>
      <c r="I90" s="73"/>
      <c r="J90" s="73"/>
      <c r="K90" s="73"/>
      <c r="L90" s="73"/>
      <c r="EB90" s="95"/>
    </row>
    <row r="91" spans="1:132" ht="12" x14ac:dyDescent="0.2">
      <c r="A91" s="100" t="s">
        <v>818</v>
      </c>
      <c r="B91" s="100" t="s">
        <v>955</v>
      </c>
      <c r="C91" s="100" t="s">
        <v>956</v>
      </c>
      <c r="D91" s="100" t="s">
        <v>457</v>
      </c>
      <c r="E91" s="100" t="s">
        <v>63</v>
      </c>
      <c r="F91" s="199">
        <v>44134</v>
      </c>
      <c r="G91" s="73"/>
      <c r="H91" s="73"/>
      <c r="I91" s="73"/>
      <c r="J91" s="73"/>
      <c r="K91" s="73"/>
      <c r="L91" s="73"/>
      <c r="EB91" s="95"/>
    </row>
    <row r="92" spans="1:132" ht="12" x14ac:dyDescent="0.2">
      <c r="A92" s="100" t="s">
        <v>819</v>
      </c>
      <c r="B92" s="100" t="s">
        <v>470</v>
      </c>
      <c r="C92" s="100" t="s">
        <v>471</v>
      </c>
      <c r="D92" s="100" t="s">
        <v>457</v>
      </c>
      <c r="E92" s="100" t="s">
        <v>142</v>
      </c>
      <c r="F92" s="199">
        <v>44011</v>
      </c>
      <c r="G92" s="73"/>
      <c r="H92" s="73"/>
      <c r="I92" s="73"/>
      <c r="J92" s="73"/>
      <c r="K92" s="73"/>
      <c r="L92" s="73"/>
      <c r="EB92" s="95"/>
    </row>
    <row r="93" spans="1:132" ht="12" x14ac:dyDescent="0.2">
      <c r="A93" s="100" t="s">
        <v>820</v>
      </c>
      <c r="B93" s="100" t="s">
        <v>589</v>
      </c>
      <c r="C93" s="100" t="s">
        <v>590</v>
      </c>
      <c r="D93" s="100" t="s">
        <v>65</v>
      </c>
      <c r="E93" s="100" t="s">
        <v>65</v>
      </c>
      <c r="F93" s="199">
        <v>44348</v>
      </c>
      <c r="G93" s="73"/>
      <c r="H93" s="73"/>
      <c r="I93" s="73"/>
      <c r="J93" s="73"/>
      <c r="K93" s="73"/>
      <c r="L93" s="73"/>
      <c r="EB93" s="95"/>
    </row>
    <row r="94" spans="1:132" ht="12" x14ac:dyDescent="0.2">
      <c r="A94" s="100" t="s">
        <v>821</v>
      </c>
      <c r="B94" s="100" t="s">
        <v>472</v>
      </c>
      <c r="C94" s="100" t="s">
        <v>473</v>
      </c>
      <c r="D94" s="100" t="s">
        <v>457</v>
      </c>
      <c r="E94" s="100" t="s">
        <v>140</v>
      </c>
      <c r="F94" s="199">
        <v>43964</v>
      </c>
      <c r="G94" s="73"/>
      <c r="H94" s="73"/>
      <c r="I94" s="73"/>
      <c r="J94" s="73"/>
      <c r="K94" s="73"/>
      <c r="L94" s="73"/>
      <c r="EB94" s="95"/>
    </row>
    <row r="95" spans="1:132" ht="12" x14ac:dyDescent="0.2">
      <c r="A95" s="100" t="s">
        <v>822</v>
      </c>
      <c r="B95" s="100" t="s">
        <v>501</v>
      </c>
      <c r="C95" s="100" t="s">
        <v>502</v>
      </c>
      <c r="D95" s="100" t="s">
        <v>457</v>
      </c>
      <c r="E95" s="100" t="s">
        <v>144</v>
      </c>
      <c r="F95" s="199">
        <v>44124</v>
      </c>
      <c r="G95" s="73"/>
      <c r="H95" s="73"/>
      <c r="I95" s="73"/>
      <c r="J95" s="73"/>
      <c r="K95" s="73"/>
      <c r="L95" s="73"/>
      <c r="EB95" s="95"/>
    </row>
    <row r="96" spans="1:132" ht="12" x14ac:dyDescent="0.2">
      <c r="A96" s="100" t="s">
        <v>823</v>
      </c>
      <c r="B96" s="100" t="s">
        <v>503</v>
      </c>
      <c r="C96" s="100" t="s">
        <v>504</v>
      </c>
      <c r="D96" s="100" t="s">
        <v>65</v>
      </c>
      <c r="E96" s="100" t="s">
        <v>65</v>
      </c>
      <c r="F96" s="199">
        <v>44085</v>
      </c>
      <c r="G96" s="73"/>
      <c r="H96" s="73"/>
      <c r="I96" s="73"/>
      <c r="J96" s="73"/>
      <c r="K96" s="73"/>
      <c r="L96" s="73"/>
      <c r="EB96" s="95"/>
    </row>
    <row r="97" spans="1:132" ht="12" x14ac:dyDescent="0.2">
      <c r="A97" s="100" t="s">
        <v>824</v>
      </c>
      <c r="B97" s="100" t="s">
        <v>505</v>
      </c>
      <c r="C97" s="100" t="s">
        <v>506</v>
      </c>
      <c r="D97" s="100" t="s">
        <v>457</v>
      </c>
      <c r="E97" s="100" t="s">
        <v>139</v>
      </c>
      <c r="F97" s="199">
        <v>44141</v>
      </c>
      <c r="G97" s="73"/>
      <c r="H97" s="73"/>
      <c r="I97" s="73"/>
      <c r="J97" s="73"/>
      <c r="K97" s="73"/>
      <c r="L97" s="73"/>
      <c r="EB97" s="95"/>
    </row>
    <row r="98" spans="1:132" ht="12" x14ac:dyDescent="0.2">
      <c r="A98" s="100" t="s">
        <v>825</v>
      </c>
      <c r="B98" s="100" t="s">
        <v>507</v>
      </c>
      <c r="C98" s="100" t="s">
        <v>508</v>
      </c>
      <c r="D98" s="100" t="s">
        <v>457</v>
      </c>
      <c r="E98" s="100" t="s">
        <v>63</v>
      </c>
      <c r="F98" s="199">
        <v>44110</v>
      </c>
      <c r="G98" s="73"/>
      <c r="H98" s="73"/>
      <c r="I98" s="73"/>
      <c r="J98" s="73"/>
      <c r="K98" s="73"/>
      <c r="L98" s="73"/>
      <c r="EB98" s="95"/>
    </row>
    <row r="99" spans="1:132" ht="12" x14ac:dyDescent="0.2">
      <c r="A99" s="100" t="s">
        <v>826</v>
      </c>
      <c r="B99" s="100" t="s">
        <v>591</v>
      </c>
      <c r="C99" s="100" t="s">
        <v>592</v>
      </c>
      <c r="D99" s="100" t="s">
        <v>457</v>
      </c>
      <c r="E99" s="100" t="s">
        <v>144</v>
      </c>
      <c r="F99" s="199">
        <v>44369</v>
      </c>
      <c r="G99" s="73"/>
      <c r="H99" s="73"/>
      <c r="I99" s="73"/>
      <c r="J99" s="73"/>
      <c r="K99" s="73"/>
      <c r="L99" s="73"/>
      <c r="EB99" s="95"/>
    </row>
    <row r="100" spans="1:132" ht="12" x14ac:dyDescent="0.2">
      <c r="A100" s="100" t="s">
        <v>827</v>
      </c>
      <c r="B100" s="100" t="s">
        <v>509</v>
      </c>
      <c r="C100" s="100" t="s">
        <v>510</v>
      </c>
      <c r="D100" s="100" t="s">
        <v>457</v>
      </c>
      <c r="E100" s="100" t="s">
        <v>151</v>
      </c>
      <c r="F100" s="199">
        <v>44138</v>
      </c>
      <c r="G100" s="73"/>
      <c r="H100" s="73"/>
      <c r="I100" s="73"/>
      <c r="J100" s="73"/>
      <c r="K100" s="73"/>
      <c r="L100" s="73"/>
      <c r="EB100" s="95"/>
    </row>
    <row r="101" spans="1:132" ht="12" x14ac:dyDescent="0.2">
      <c r="A101" s="100" t="s">
        <v>828</v>
      </c>
      <c r="B101" s="100" t="s">
        <v>474</v>
      </c>
      <c r="C101" s="100" t="s">
        <v>475</v>
      </c>
      <c r="D101" s="100" t="s">
        <v>457</v>
      </c>
      <c r="E101" s="100" t="s">
        <v>62</v>
      </c>
      <c r="F101" s="199">
        <v>43999</v>
      </c>
      <c r="G101" s="73"/>
      <c r="H101" s="73"/>
      <c r="I101" s="73"/>
      <c r="J101" s="73"/>
      <c r="K101" s="73"/>
      <c r="L101" s="73"/>
      <c r="EB101" s="95"/>
    </row>
    <row r="102" spans="1:132" ht="12" x14ac:dyDescent="0.2">
      <c r="A102" s="100" t="s">
        <v>829</v>
      </c>
      <c r="B102" s="100" t="s">
        <v>511</v>
      </c>
      <c r="C102" s="100" t="s">
        <v>669</v>
      </c>
      <c r="D102" s="100" t="s">
        <v>457</v>
      </c>
      <c r="E102" s="100" t="s">
        <v>140</v>
      </c>
      <c r="F102" s="199">
        <v>44146</v>
      </c>
      <c r="G102" s="73"/>
      <c r="H102" s="73"/>
      <c r="I102" s="73"/>
      <c r="J102" s="73"/>
      <c r="K102" s="73"/>
      <c r="L102" s="73"/>
      <c r="EB102" s="95"/>
    </row>
    <row r="103" spans="1:132" ht="12" x14ac:dyDescent="0.2">
      <c r="A103" s="100" t="s">
        <v>830</v>
      </c>
      <c r="B103" s="100" t="s">
        <v>957</v>
      </c>
      <c r="C103" s="100" t="s">
        <v>476</v>
      </c>
      <c r="D103" s="100" t="s">
        <v>457</v>
      </c>
      <c r="E103" s="100" t="s">
        <v>63</v>
      </c>
      <c r="F103" s="199">
        <v>44007</v>
      </c>
      <c r="G103" s="73"/>
      <c r="H103" s="73"/>
      <c r="I103" s="73"/>
      <c r="J103" s="73"/>
      <c r="K103" s="73"/>
      <c r="L103" s="73"/>
      <c r="EB103" s="95"/>
    </row>
    <row r="104" spans="1:132" ht="12" x14ac:dyDescent="0.2">
      <c r="A104" s="100" t="s">
        <v>831</v>
      </c>
      <c r="B104" s="100" t="s">
        <v>512</v>
      </c>
      <c r="C104" s="100" t="s">
        <v>513</v>
      </c>
      <c r="D104" s="100" t="s">
        <v>457</v>
      </c>
      <c r="E104" s="100" t="s">
        <v>140</v>
      </c>
      <c r="F104" s="199">
        <v>44168</v>
      </c>
      <c r="G104" s="73"/>
      <c r="H104" s="73"/>
      <c r="I104" s="73"/>
      <c r="J104" s="73"/>
      <c r="K104" s="73"/>
      <c r="L104" s="73"/>
      <c r="EB104" s="95"/>
    </row>
    <row r="105" spans="1:132" ht="12" x14ac:dyDescent="0.2">
      <c r="A105" s="100" t="s">
        <v>832</v>
      </c>
      <c r="B105" s="100" t="s">
        <v>514</v>
      </c>
      <c r="C105" s="100" t="s">
        <v>515</v>
      </c>
      <c r="D105" s="100" t="s">
        <v>457</v>
      </c>
      <c r="E105" s="100" t="s">
        <v>141</v>
      </c>
      <c r="F105" s="199">
        <v>44085</v>
      </c>
      <c r="G105" s="73"/>
      <c r="H105" s="73"/>
      <c r="I105" s="73"/>
      <c r="J105" s="73"/>
      <c r="K105" s="73"/>
      <c r="L105" s="73"/>
      <c r="EB105" s="95"/>
    </row>
    <row r="106" spans="1:132" ht="12" x14ac:dyDescent="0.2">
      <c r="A106" s="100" t="s">
        <v>833</v>
      </c>
      <c r="B106" s="100" t="s">
        <v>759</v>
      </c>
      <c r="C106" s="100" t="s">
        <v>760</v>
      </c>
      <c r="D106" s="100" t="s">
        <v>457</v>
      </c>
      <c r="E106" s="100" t="s">
        <v>139</v>
      </c>
      <c r="F106" s="199">
        <v>44033</v>
      </c>
      <c r="G106" s="73"/>
      <c r="H106" s="73"/>
      <c r="I106" s="73"/>
      <c r="J106" s="73"/>
      <c r="K106" s="73"/>
      <c r="L106" s="73"/>
      <c r="EB106" s="95"/>
    </row>
    <row r="107" spans="1:132" ht="12" x14ac:dyDescent="0.2">
      <c r="A107" s="100" t="s">
        <v>834</v>
      </c>
      <c r="B107" s="100" t="s">
        <v>958</v>
      </c>
      <c r="C107" s="100" t="s">
        <v>959</v>
      </c>
      <c r="D107" s="100" t="s">
        <v>457</v>
      </c>
      <c r="E107" s="100" t="s">
        <v>140</v>
      </c>
      <c r="F107" s="199">
        <v>44160</v>
      </c>
      <c r="G107" s="73"/>
      <c r="H107" s="73"/>
      <c r="I107" s="73"/>
      <c r="J107" s="73"/>
      <c r="K107" s="73"/>
      <c r="L107" s="73"/>
      <c r="EB107" s="95"/>
    </row>
    <row r="108" spans="1:132" ht="12" x14ac:dyDescent="0.2">
      <c r="A108" s="100" t="s">
        <v>835</v>
      </c>
      <c r="B108" s="100" t="s">
        <v>516</v>
      </c>
      <c r="C108" s="100" t="s">
        <v>960</v>
      </c>
      <c r="D108" s="100" t="s">
        <v>457</v>
      </c>
      <c r="E108" s="100" t="s">
        <v>63</v>
      </c>
      <c r="F108" s="199">
        <v>44152</v>
      </c>
      <c r="G108" s="73"/>
      <c r="H108" s="73"/>
      <c r="I108" s="73"/>
      <c r="J108" s="73"/>
      <c r="K108" s="73"/>
      <c r="L108" s="73"/>
      <c r="EB108" s="95"/>
    </row>
    <row r="109" spans="1:132" ht="12" x14ac:dyDescent="0.2">
      <c r="A109" s="100" t="s">
        <v>836</v>
      </c>
      <c r="B109" s="100" t="s">
        <v>517</v>
      </c>
      <c r="C109" s="100" t="s">
        <v>518</v>
      </c>
      <c r="D109" s="100" t="s">
        <v>457</v>
      </c>
      <c r="E109" s="100" t="s">
        <v>144</v>
      </c>
      <c r="F109" s="199">
        <v>44103</v>
      </c>
      <c r="G109" s="73"/>
      <c r="H109" s="73"/>
      <c r="I109" s="73"/>
      <c r="J109" s="73"/>
      <c r="K109" s="73"/>
      <c r="L109" s="73"/>
      <c r="EB109" s="95"/>
    </row>
    <row r="110" spans="1:132" ht="12" x14ac:dyDescent="0.2">
      <c r="A110" s="100" t="s">
        <v>961</v>
      </c>
      <c r="B110" s="100" t="s">
        <v>962</v>
      </c>
      <c r="C110" s="100" t="s">
        <v>963</v>
      </c>
      <c r="D110" s="100" t="s">
        <v>457</v>
      </c>
      <c r="E110" s="100" t="s">
        <v>145</v>
      </c>
      <c r="F110" s="199">
        <v>44138</v>
      </c>
      <c r="G110" s="73"/>
      <c r="H110" s="73"/>
      <c r="I110" s="73"/>
      <c r="J110" s="73"/>
      <c r="K110" s="73"/>
      <c r="L110" s="73"/>
      <c r="EB110" s="95"/>
    </row>
    <row r="111" spans="1:132" ht="12" x14ac:dyDescent="0.2">
      <c r="A111" s="100" t="s">
        <v>837</v>
      </c>
      <c r="B111" s="100" t="s">
        <v>519</v>
      </c>
      <c r="C111" s="100" t="s">
        <v>520</v>
      </c>
      <c r="D111" s="100" t="s">
        <v>457</v>
      </c>
      <c r="E111" s="100" t="s">
        <v>144</v>
      </c>
      <c r="F111" s="199">
        <v>44068</v>
      </c>
      <c r="G111" s="73"/>
      <c r="H111" s="73"/>
      <c r="I111" s="73"/>
      <c r="J111" s="73"/>
      <c r="K111" s="73"/>
      <c r="L111" s="73"/>
      <c r="EB111" s="95"/>
    </row>
    <row r="112" spans="1:132" ht="12" x14ac:dyDescent="0.2">
      <c r="A112" s="100" t="s">
        <v>838</v>
      </c>
      <c r="B112" s="100" t="s">
        <v>521</v>
      </c>
      <c r="C112" s="100" t="s">
        <v>522</v>
      </c>
      <c r="D112" s="100" t="s">
        <v>457</v>
      </c>
      <c r="E112" s="100" t="s">
        <v>63</v>
      </c>
      <c r="F112" s="199">
        <v>44145</v>
      </c>
      <c r="G112" s="73"/>
      <c r="H112" s="73"/>
      <c r="I112" s="73"/>
      <c r="J112" s="73"/>
      <c r="K112" s="73"/>
      <c r="L112" s="73"/>
      <c r="EB112" s="95"/>
    </row>
    <row r="113" spans="1:132" ht="12" x14ac:dyDescent="0.2">
      <c r="A113" s="100" t="s">
        <v>839</v>
      </c>
      <c r="B113" s="100" t="s">
        <v>523</v>
      </c>
      <c r="C113" s="100" t="s">
        <v>524</v>
      </c>
      <c r="D113" s="100" t="s">
        <v>457</v>
      </c>
      <c r="E113" s="100" t="s">
        <v>145</v>
      </c>
      <c r="F113" s="199">
        <v>44127</v>
      </c>
      <c r="G113" s="73"/>
      <c r="H113" s="73"/>
      <c r="I113" s="73"/>
      <c r="J113" s="73"/>
      <c r="K113" s="73"/>
      <c r="L113" s="73"/>
      <c r="EB113" s="95"/>
    </row>
    <row r="114" spans="1:132" ht="12" x14ac:dyDescent="0.2">
      <c r="A114" s="100" t="s">
        <v>840</v>
      </c>
      <c r="B114" s="100" t="s">
        <v>525</v>
      </c>
      <c r="C114" s="100" t="s">
        <v>526</v>
      </c>
      <c r="D114" s="100" t="s">
        <v>457</v>
      </c>
      <c r="E114" s="100" t="s">
        <v>146</v>
      </c>
      <c r="F114" s="199">
        <v>44103</v>
      </c>
      <c r="G114" s="73"/>
      <c r="H114" s="73"/>
      <c r="I114" s="73"/>
      <c r="J114" s="73"/>
      <c r="K114" s="73"/>
      <c r="L114" s="73"/>
      <c r="EB114" s="95"/>
    </row>
    <row r="115" spans="1:132" ht="12" x14ac:dyDescent="0.2">
      <c r="A115" s="100" t="s">
        <v>841</v>
      </c>
      <c r="B115" s="100" t="s">
        <v>527</v>
      </c>
      <c r="C115" s="100" t="s">
        <v>528</v>
      </c>
      <c r="D115" s="100" t="s">
        <v>65</v>
      </c>
      <c r="E115" s="100" t="s">
        <v>65</v>
      </c>
      <c r="F115" s="199">
        <v>44089</v>
      </c>
      <c r="G115" s="73"/>
      <c r="H115" s="73"/>
      <c r="I115" s="73"/>
      <c r="J115" s="73"/>
      <c r="K115" s="73"/>
      <c r="L115" s="73"/>
      <c r="EB115" s="95"/>
    </row>
    <row r="116" spans="1:132" ht="12" x14ac:dyDescent="0.2">
      <c r="A116" s="100" t="s">
        <v>842</v>
      </c>
      <c r="B116" s="100" t="s">
        <v>529</v>
      </c>
      <c r="C116" s="100" t="s">
        <v>670</v>
      </c>
      <c r="D116" s="100" t="s">
        <v>457</v>
      </c>
      <c r="E116" s="100" t="s">
        <v>149</v>
      </c>
      <c r="F116" s="199">
        <v>44096</v>
      </c>
      <c r="G116" s="73"/>
      <c r="H116" s="73"/>
      <c r="I116" s="73"/>
      <c r="J116" s="73"/>
      <c r="K116" s="73"/>
      <c r="L116" s="73"/>
      <c r="EB116" s="95"/>
    </row>
    <row r="117" spans="1:132" ht="12" x14ac:dyDescent="0.2">
      <c r="A117" s="100" t="s">
        <v>843</v>
      </c>
      <c r="B117" s="100" t="s">
        <v>530</v>
      </c>
      <c r="C117" s="100" t="s">
        <v>531</v>
      </c>
      <c r="D117" s="100" t="s">
        <v>457</v>
      </c>
      <c r="E117" s="100" t="s">
        <v>139</v>
      </c>
      <c r="F117" s="199">
        <v>44155</v>
      </c>
      <c r="G117" s="73"/>
      <c r="H117" s="73"/>
      <c r="I117" s="73"/>
      <c r="J117" s="73"/>
      <c r="K117" s="73"/>
      <c r="L117" s="73"/>
      <c r="EB117" s="95"/>
    </row>
    <row r="118" spans="1:132" ht="12" x14ac:dyDescent="0.2">
      <c r="A118" s="100" t="s">
        <v>844</v>
      </c>
      <c r="B118" s="100" t="s">
        <v>532</v>
      </c>
      <c r="C118" s="100" t="s">
        <v>533</v>
      </c>
      <c r="D118" s="100" t="s">
        <v>457</v>
      </c>
      <c r="E118" s="100" t="s">
        <v>148</v>
      </c>
      <c r="F118" s="199">
        <v>44159</v>
      </c>
      <c r="G118" s="73"/>
      <c r="H118" s="73"/>
      <c r="I118" s="73"/>
      <c r="J118" s="73"/>
      <c r="K118" s="73"/>
      <c r="L118" s="73"/>
      <c r="EB118" s="95"/>
    </row>
    <row r="119" spans="1:132" ht="12" x14ac:dyDescent="0.2">
      <c r="A119" s="100" t="s">
        <v>845</v>
      </c>
      <c r="B119" s="100" t="s">
        <v>534</v>
      </c>
      <c r="C119" s="100" t="s">
        <v>535</v>
      </c>
      <c r="D119" s="100" t="s">
        <v>457</v>
      </c>
      <c r="E119" s="100" t="s">
        <v>139</v>
      </c>
      <c r="F119" s="199">
        <v>44145</v>
      </c>
      <c r="G119" s="73"/>
      <c r="H119" s="73"/>
      <c r="I119" s="73"/>
      <c r="J119" s="73"/>
      <c r="K119" s="73"/>
      <c r="L119" s="73"/>
      <c r="EB119" s="95"/>
    </row>
    <row r="120" spans="1:132" ht="12" x14ac:dyDescent="0.2">
      <c r="A120" s="100" t="s">
        <v>846</v>
      </c>
      <c r="B120" s="100" t="s">
        <v>536</v>
      </c>
      <c r="C120" s="100" t="s">
        <v>537</v>
      </c>
      <c r="D120" s="100" t="s">
        <v>457</v>
      </c>
      <c r="E120" s="100" t="s">
        <v>147</v>
      </c>
      <c r="F120" s="199">
        <v>44159</v>
      </c>
      <c r="G120" s="73"/>
      <c r="H120" s="73"/>
      <c r="I120" s="73"/>
      <c r="J120" s="73"/>
      <c r="K120" s="73"/>
      <c r="L120" s="73"/>
      <c r="EB120" s="95"/>
    </row>
    <row r="121" spans="1:132" ht="12" x14ac:dyDescent="0.2">
      <c r="A121" s="100" t="s">
        <v>847</v>
      </c>
      <c r="B121" s="100" t="s">
        <v>538</v>
      </c>
      <c r="C121" s="100" t="s">
        <v>539</v>
      </c>
      <c r="D121" s="100" t="s">
        <v>457</v>
      </c>
      <c r="E121" s="100" t="s">
        <v>147</v>
      </c>
      <c r="F121" s="199">
        <v>44099</v>
      </c>
      <c r="G121" s="73"/>
      <c r="H121" s="73"/>
      <c r="I121" s="73"/>
      <c r="J121" s="73"/>
      <c r="K121" s="73"/>
      <c r="L121" s="73"/>
      <c r="EB121" s="95"/>
    </row>
    <row r="122" spans="1:132" ht="12" x14ac:dyDescent="0.2">
      <c r="A122" s="100" t="s">
        <v>848</v>
      </c>
      <c r="B122" s="100" t="s">
        <v>540</v>
      </c>
      <c r="C122" s="100" t="s">
        <v>541</v>
      </c>
      <c r="D122" s="100" t="s">
        <v>457</v>
      </c>
      <c r="E122" s="100" t="s">
        <v>150</v>
      </c>
      <c r="F122" s="199">
        <v>44127</v>
      </c>
      <c r="G122" s="73"/>
      <c r="H122" s="73"/>
      <c r="I122" s="73"/>
      <c r="J122" s="73"/>
      <c r="K122" s="73"/>
      <c r="L122" s="73"/>
      <c r="EB122" s="95"/>
    </row>
    <row r="123" spans="1:132" ht="12" x14ac:dyDescent="0.2">
      <c r="A123" s="100" t="s">
        <v>849</v>
      </c>
      <c r="B123" s="100" t="s">
        <v>542</v>
      </c>
      <c r="C123" s="100" t="s">
        <v>543</v>
      </c>
      <c r="D123" s="100" t="s">
        <v>457</v>
      </c>
      <c r="E123" s="100" t="s">
        <v>146</v>
      </c>
      <c r="F123" s="199">
        <v>44161</v>
      </c>
      <c r="G123" s="73"/>
      <c r="H123" s="73"/>
      <c r="I123" s="73"/>
      <c r="J123" s="73"/>
      <c r="K123" s="73"/>
      <c r="L123" s="73"/>
      <c r="EB123" s="95"/>
    </row>
    <row r="124" spans="1:132" ht="12" x14ac:dyDescent="0.2">
      <c r="A124" s="100" t="s">
        <v>850</v>
      </c>
      <c r="B124" s="100" t="s">
        <v>544</v>
      </c>
      <c r="C124" s="100" t="s">
        <v>545</v>
      </c>
      <c r="D124" s="100" t="s">
        <v>457</v>
      </c>
      <c r="E124" s="100" t="s">
        <v>140</v>
      </c>
      <c r="F124" s="199">
        <v>44132</v>
      </c>
      <c r="G124" s="73"/>
      <c r="H124" s="73"/>
      <c r="I124" s="73"/>
      <c r="J124" s="73"/>
      <c r="K124" s="73"/>
      <c r="L124" s="73"/>
      <c r="EB124" s="95"/>
    </row>
    <row r="125" spans="1:132" ht="12" x14ac:dyDescent="0.2">
      <c r="A125" s="100" t="s">
        <v>851</v>
      </c>
      <c r="B125" s="100" t="s">
        <v>546</v>
      </c>
      <c r="C125" s="100" t="s">
        <v>547</v>
      </c>
      <c r="D125" s="100" t="s">
        <v>457</v>
      </c>
      <c r="E125" s="100" t="s">
        <v>64</v>
      </c>
      <c r="F125" s="199">
        <v>44140</v>
      </c>
      <c r="G125" s="73"/>
      <c r="H125" s="73"/>
      <c r="I125" s="73"/>
      <c r="J125" s="73"/>
      <c r="K125" s="73"/>
      <c r="L125" s="73"/>
      <c r="EB125" s="95"/>
    </row>
    <row r="126" spans="1:132" ht="12" x14ac:dyDescent="0.2">
      <c r="A126" s="100" t="s">
        <v>852</v>
      </c>
      <c r="B126" s="100" t="s">
        <v>548</v>
      </c>
      <c r="C126" s="100" t="s">
        <v>549</v>
      </c>
      <c r="D126" s="100" t="s">
        <v>152</v>
      </c>
      <c r="E126" s="100" t="s">
        <v>152</v>
      </c>
      <c r="F126" s="199">
        <v>44110</v>
      </c>
      <c r="G126" s="73"/>
      <c r="H126" s="73"/>
      <c r="I126" s="73"/>
      <c r="J126" s="73"/>
      <c r="K126" s="73"/>
      <c r="L126" s="73"/>
      <c r="EB126" s="95"/>
    </row>
    <row r="127" spans="1:132" ht="12" x14ac:dyDescent="0.2">
      <c r="A127" s="100" t="s">
        <v>853</v>
      </c>
      <c r="B127" s="100" t="s">
        <v>964</v>
      </c>
      <c r="C127" s="100" t="s">
        <v>550</v>
      </c>
      <c r="D127" s="100" t="s">
        <v>457</v>
      </c>
      <c r="E127" s="100" t="s">
        <v>63</v>
      </c>
      <c r="F127" s="199">
        <v>44147</v>
      </c>
      <c r="G127" s="73"/>
      <c r="H127" s="73"/>
      <c r="I127" s="73"/>
      <c r="J127" s="73"/>
      <c r="K127" s="73"/>
      <c r="L127" s="73"/>
      <c r="EB127" s="95"/>
    </row>
    <row r="128" spans="1:132" ht="12" x14ac:dyDescent="0.2">
      <c r="A128" s="100" t="s">
        <v>854</v>
      </c>
      <c r="B128" s="100" t="s">
        <v>551</v>
      </c>
      <c r="C128" s="100" t="s">
        <v>965</v>
      </c>
      <c r="D128" s="100" t="s">
        <v>457</v>
      </c>
      <c r="E128" s="100" t="s">
        <v>140</v>
      </c>
      <c r="F128" s="199">
        <v>44138</v>
      </c>
      <c r="G128" s="73"/>
      <c r="H128" s="73"/>
      <c r="I128" s="73"/>
      <c r="J128" s="73"/>
      <c r="K128" s="73"/>
      <c r="L128" s="73"/>
      <c r="EB128" s="95"/>
    </row>
    <row r="129" spans="1:132" ht="12" x14ac:dyDescent="0.2">
      <c r="A129" s="100" t="s">
        <v>855</v>
      </c>
      <c r="B129" s="100" t="s">
        <v>552</v>
      </c>
      <c r="C129" s="100" t="s">
        <v>553</v>
      </c>
      <c r="D129" s="100" t="s">
        <v>457</v>
      </c>
      <c r="E129" s="100" t="s">
        <v>151</v>
      </c>
      <c r="F129" s="199">
        <v>44147</v>
      </c>
      <c r="G129" s="73"/>
      <c r="H129" s="73"/>
      <c r="I129" s="73"/>
      <c r="J129" s="73"/>
      <c r="K129" s="73"/>
      <c r="L129" s="73"/>
      <c r="EB129" s="95"/>
    </row>
    <row r="130" spans="1:132" ht="12" x14ac:dyDescent="0.2">
      <c r="A130" s="100" t="s">
        <v>856</v>
      </c>
      <c r="B130" s="100" t="s">
        <v>554</v>
      </c>
      <c r="C130" s="100" t="s">
        <v>555</v>
      </c>
      <c r="D130" s="100" t="s">
        <v>457</v>
      </c>
      <c r="E130" s="100" t="s">
        <v>144</v>
      </c>
      <c r="F130" s="199">
        <v>44145</v>
      </c>
      <c r="G130" s="73"/>
      <c r="H130" s="73"/>
      <c r="I130" s="73"/>
      <c r="J130" s="73"/>
      <c r="K130" s="73"/>
      <c r="L130" s="73"/>
      <c r="EB130" s="95"/>
    </row>
    <row r="131" spans="1:132" ht="12" x14ac:dyDescent="0.2">
      <c r="A131" s="100" t="s">
        <v>857</v>
      </c>
      <c r="B131" s="100" t="s">
        <v>556</v>
      </c>
      <c r="C131" s="100" t="s">
        <v>557</v>
      </c>
      <c r="D131" s="100" t="s">
        <v>457</v>
      </c>
      <c r="E131" s="100" t="s">
        <v>64</v>
      </c>
      <c r="F131" s="199">
        <v>44161</v>
      </c>
      <c r="G131" s="73"/>
      <c r="H131" s="73"/>
      <c r="I131" s="73"/>
      <c r="J131" s="73"/>
      <c r="K131" s="73"/>
      <c r="L131" s="73"/>
      <c r="EB131" s="95"/>
    </row>
    <row r="132" spans="1:132" ht="12" x14ac:dyDescent="0.2">
      <c r="A132" s="100" t="s">
        <v>858</v>
      </c>
      <c r="B132" s="100" t="s">
        <v>761</v>
      </c>
      <c r="C132" s="100" t="s">
        <v>762</v>
      </c>
      <c r="D132" s="100" t="s">
        <v>457</v>
      </c>
      <c r="E132" s="100" t="s">
        <v>141</v>
      </c>
      <c r="F132" s="199">
        <v>45419</v>
      </c>
      <c r="G132" s="73"/>
      <c r="H132" s="73"/>
      <c r="I132" s="73"/>
      <c r="J132" s="73"/>
      <c r="K132" s="73"/>
      <c r="L132" s="73"/>
      <c r="EB132" s="95"/>
    </row>
    <row r="133" spans="1:132" ht="12" x14ac:dyDescent="0.2">
      <c r="A133" s="100" t="s">
        <v>859</v>
      </c>
      <c r="B133" s="100" t="s">
        <v>558</v>
      </c>
      <c r="C133" s="100" t="s">
        <v>966</v>
      </c>
      <c r="D133" s="100" t="s">
        <v>457</v>
      </c>
      <c r="E133" s="100" t="s">
        <v>63</v>
      </c>
      <c r="F133" s="199">
        <v>44159</v>
      </c>
      <c r="G133" s="73"/>
      <c r="H133" s="73"/>
      <c r="I133" s="73"/>
      <c r="J133" s="73"/>
      <c r="K133" s="73"/>
      <c r="L133" s="73"/>
      <c r="EB133" s="95"/>
    </row>
    <row r="134" spans="1:132" ht="12" x14ac:dyDescent="0.2">
      <c r="A134" s="100" t="s">
        <v>860</v>
      </c>
      <c r="B134" s="100" t="s">
        <v>559</v>
      </c>
      <c r="C134" s="100" t="s">
        <v>763</v>
      </c>
      <c r="D134" s="100" t="s">
        <v>65</v>
      </c>
      <c r="E134" s="100" t="s">
        <v>65</v>
      </c>
      <c r="F134" s="199">
        <v>44369</v>
      </c>
      <c r="G134" s="73"/>
      <c r="H134" s="73"/>
      <c r="I134" s="73"/>
      <c r="J134" s="73"/>
      <c r="K134" s="73"/>
      <c r="L134" s="73"/>
      <c r="EB134" s="95"/>
    </row>
    <row r="135" spans="1:132" ht="12" x14ac:dyDescent="0.2">
      <c r="A135" s="100" t="s">
        <v>861</v>
      </c>
      <c r="B135" s="100" t="s">
        <v>560</v>
      </c>
      <c r="C135" s="100" t="s">
        <v>561</v>
      </c>
      <c r="D135" s="100" t="s">
        <v>457</v>
      </c>
      <c r="E135" s="100" t="s">
        <v>139</v>
      </c>
      <c r="F135" s="199">
        <v>44322</v>
      </c>
      <c r="G135" s="73"/>
      <c r="H135" s="73"/>
      <c r="I135" s="73"/>
      <c r="J135" s="73"/>
      <c r="K135" s="73"/>
      <c r="L135" s="73"/>
      <c r="EB135" s="95"/>
    </row>
    <row r="136" spans="1:132" ht="12" x14ac:dyDescent="0.2">
      <c r="A136" s="100" t="s">
        <v>862</v>
      </c>
      <c r="B136" s="100" t="s">
        <v>562</v>
      </c>
      <c r="C136" s="100" t="s">
        <v>967</v>
      </c>
      <c r="D136" s="100" t="s">
        <v>457</v>
      </c>
      <c r="E136" s="100" t="s">
        <v>140</v>
      </c>
      <c r="F136" s="199">
        <v>44313</v>
      </c>
      <c r="G136" s="73"/>
      <c r="H136" s="73"/>
      <c r="I136" s="73"/>
      <c r="J136" s="73"/>
      <c r="K136" s="73"/>
      <c r="L136" s="73"/>
      <c r="EB136" s="95"/>
    </row>
    <row r="137" spans="1:132" ht="12" x14ac:dyDescent="0.2">
      <c r="A137" s="100" t="s">
        <v>863</v>
      </c>
      <c r="B137" s="100" t="s">
        <v>563</v>
      </c>
      <c r="C137" s="100" t="s">
        <v>564</v>
      </c>
      <c r="D137" s="100" t="s">
        <v>457</v>
      </c>
      <c r="E137" s="100" t="s">
        <v>63</v>
      </c>
      <c r="F137" s="199">
        <v>44344</v>
      </c>
      <c r="G137" s="73"/>
      <c r="H137" s="73"/>
      <c r="I137" s="73"/>
      <c r="J137" s="73"/>
      <c r="K137" s="73"/>
      <c r="L137" s="73"/>
      <c r="EB137" s="95"/>
    </row>
    <row r="138" spans="1:132" ht="12" x14ac:dyDescent="0.2">
      <c r="A138" s="100" t="s">
        <v>864</v>
      </c>
      <c r="B138" s="100" t="s">
        <v>616</v>
      </c>
      <c r="C138" s="100" t="s">
        <v>617</v>
      </c>
      <c r="D138" s="100" t="s">
        <v>457</v>
      </c>
      <c r="E138" s="100" t="s">
        <v>140</v>
      </c>
      <c r="F138" s="199">
        <v>44404</v>
      </c>
      <c r="G138" s="73"/>
      <c r="H138" s="73"/>
      <c r="I138" s="73"/>
      <c r="J138" s="73"/>
      <c r="K138" s="73"/>
      <c r="L138" s="73"/>
      <c r="EB138" s="95"/>
    </row>
    <row r="139" spans="1:132" ht="12" x14ac:dyDescent="0.2">
      <c r="A139" s="100" t="s">
        <v>865</v>
      </c>
      <c r="B139" s="100" t="s">
        <v>565</v>
      </c>
      <c r="C139" s="100" t="s">
        <v>566</v>
      </c>
      <c r="D139" s="100" t="s">
        <v>457</v>
      </c>
      <c r="E139" s="100" t="s">
        <v>148</v>
      </c>
      <c r="F139" s="199">
        <v>44320</v>
      </c>
      <c r="G139" s="73"/>
      <c r="H139" s="73"/>
      <c r="I139" s="73"/>
      <c r="J139" s="73"/>
      <c r="K139" s="73"/>
      <c r="L139" s="73"/>
      <c r="EB139" s="95"/>
    </row>
    <row r="140" spans="1:132" ht="12" x14ac:dyDescent="0.2">
      <c r="A140" s="100" t="s">
        <v>866</v>
      </c>
      <c r="B140" s="100" t="s">
        <v>618</v>
      </c>
      <c r="C140" s="100" t="s">
        <v>619</v>
      </c>
      <c r="D140" s="100" t="s">
        <v>457</v>
      </c>
      <c r="E140" s="100" t="s">
        <v>139</v>
      </c>
      <c r="F140" s="199">
        <v>44377</v>
      </c>
      <c r="G140" s="73"/>
      <c r="H140" s="73"/>
      <c r="I140" s="73"/>
      <c r="J140" s="73"/>
      <c r="K140" s="73"/>
      <c r="L140" s="73"/>
      <c r="EB140" s="95"/>
    </row>
    <row r="141" spans="1:132" ht="12" x14ac:dyDescent="0.2">
      <c r="A141" s="100" t="s">
        <v>867</v>
      </c>
      <c r="B141" s="100" t="s">
        <v>620</v>
      </c>
      <c r="C141" s="100" t="s">
        <v>621</v>
      </c>
      <c r="D141" s="100" t="s">
        <v>457</v>
      </c>
      <c r="E141" s="100" t="s">
        <v>146</v>
      </c>
      <c r="F141" s="199">
        <v>44533</v>
      </c>
      <c r="G141" s="73"/>
      <c r="H141" s="73"/>
      <c r="I141" s="73"/>
      <c r="J141" s="73"/>
      <c r="K141" s="73"/>
      <c r="L141" s="73"/>
      <c r="EB141" s="95"/>
    </row>
    <row r="142" spans="1:132" ht="12" x14ac:dyDescent="0.2">
      <c r="A142" s="100" t="s">
        <v>868</v>
      </c>
      <c r="B142" s="100" t="s">
        <v>567</v>
      </c>
      <c r="C142" s="100" t="s">
        <v>968</v>
      </c>
      <c r="D142" s="100" t="s">
        <v>457</v>
      </c>
      <c r="E142" s="100" t="s">
        <v>140</v>
      </c>
      <c r="F142" s="199">
        <v>44370</v>
      </c>
      <c r="G142" s="73"/>
      <c r="H142" s="73"/>
      <c r="I142" s="73"/>
      <c r="J142" s="73"/>
      <c r="K142" s="73"/>
      <c r="L142" s="73"/>
      <c r="EB142" s="95"/>
    </row>
    <row r="143" spans="1:132" ht="12" x14ac:dyDescent="0.2">
      <c r="A143" s="100" t="s">
        <v>869</v>
      </c>
      <c r="B143" s="100" t="s">
        <v>568</v>
      </c>
      <c r="C143" s="100" t="s">
        <v>569</v>
      </c>
      <c r="D143" s="100" t="s">
        <v>457</v>
      </c>
      <c r="E143" s="100" t="s">
        <v>63</v>
      </c>
      <c r="F143" s="199">
        <v>44336</v>
      </c>
      <c r="G143" s="73"/>
      <c r="H143" s="73"/>
      <c r="I143" s="73"/>
      <c r="J143" s="73"/>
      <c r="K143" s="73"/>
      <c r="L143" s="73"/>
      <c r="EB143" s="95"/>
    </row>
    <row r="144" spans="1:132" ht="12" x14ac:dyDescent="0.2">
      <c r="A144" s="100" t="s">
        <v>870</v>
      </c>
      <c r="B144" s="100" t="s">
        <v>622</v>
      </c>
      <c r="C144" s="100" t="s">
        <v>623</v>
      </c>
      <c r="D144" s="100" t="s">
        <v>457</v>
      </c>
      <c r="E144" s="100" t="s">
        <v>64</v>
      </c>
      <c r="F144" s="199">
        <v>44505</v>
      </c>
      <c r="G144" s="73"/>
      <c r="H144" s="73"/>
      <c r="I144" s="73"/>
      <c r="J144" s="73"/>
      <c r="K144" s="73"/>
      <c r="L144" s="73"/>
      <c r="EB144" s="95"/>
    </row>
    <row r="145" spans="1:132" ht="12" x14ac:dyDescent="0.2">
      <c r="A145" s="100" t="s">
        <v>871</v>
      </c>
      <c r="B145" s="100" t="s">
        <v>570</v>
      </c>
      <c r="C145" s="100" t="s">
        <v>571</v>
      </c>
      <c r="D145" s="100" t="s">
        <v>457</v>
      </c>
      <c r="E145" s="100" t="s">
        <v>64</v>
      </c>
      <c r="F145" s="199">
        <v>44350</v>
      </c>
      <c r="G145" s="73"/>
      <c r="H145" s="73"/>
      <c r="I145" s="73"/>
      <c r="J145" s="73"/>
      <c r="K145" s="73"/>
      <c r="L145" s="73"/>
      <c r="EB145" s="95"/>
    </row>
    <row r="146" spans="1:132" ht="12" x14ac:dyDescent="0.2">
      <c r="A146" s="100" t="s">
        <v>872</v>
      </c>
      <c r="B146" s="100" t="s">
        <v>572</v>
      </c>
      <c r="C146" s="100" t="s">
        <v>573</v>
      </c>
      <c r="D146" s="100" t="s">
        <v>457</v>
      </c>
      <c r="E146" s="100" t="s">
        <v>140</v>
      </c>
      <c r="F146" s="199">
        <v>44323</v>
      </c>
      <c r="G146" s="73"/>
      <c r="H146" s="73"/>
      <c r="I146" s="73"/>
      <c r="J146" s="73"/>
      <c r="K146" s="73"/>
      <c r="L146" s="73"/>
      <c r="EB146" s="95"/>
    </row>
    <row r="147" spans="1:132" ht="12" x14ac:dyDescent="0.2">
      <c r="A147" s="100" t="s">
        <v>873</v>
      </c>
      <c r="B147" s="100" t="s">
        <v>593</v>
      </c>
      <c r="C147" s="100" t="s">
        <v>594</v>
      </c>
      <c r="D147" s="100" t="s">
        <v>457</v>
      </c>
      <c r="E147" s="100" t="s">
        <v>63</v>
      </c>
      <c r="F147" s="199">
        <v>44439</v>
      </c>
      <c r="G147" s="73"/>
      <c r="H147" s="73"/>
      <c r="I147" s="73"/>
      <c r="J147" s="73"/>
      <c r="K147" s="73"/>
      <c r="L147" s="73"/>
      <c r="EB147" s="95"/>
    </row>
    <row r="148" spans="1:132" ht="12" x14ac:dyDescent="0.2">
      <c r="A148" s="100" t="s">
        <v>874</v>
      </c>
      <c r="B148" s="100" t="s">
        <v>624</v>
      </c>
      <c r="C148" s="100" t="s">
        <v>625</v>
      </c>
      <c r="D148" s="100" t="s">
        <v>457</v>
      </c>
      <c r="E148" s="100" t="s">
        <v>64</v>
      </c>
      <c r="F148" s="199">
        <v>44460</v>
      </c>
      <c r="G148" s="73"/>
      <c r="H148" s="73"/>
      <c r="I148" s="73"/>
      <c r="J148" s="73"/>
      <c r="K148" s="73"/>
      <c r="L148" s="73"/>
      <c r="EB148" s="95"/>
    </row>
    <row r="149" spans="1:132" ht="12" x14ac:dyDescent="0.2">
      <c r="A149" s="100" t="s">
        <v>875</v>
      </c>
      <c r="B149" s="100" t="s">
        <v>626</v>
      </c>
      <c r="C149" s="100" t="s">
        <v>627</v>
      </c>
      <c r="D149" s="100" t="s">
        <v>457</v>
      </c>
      <c r="E149" s="100" t="s">
        <v>144</v>
      </c>
      <c r="F149" s="199">
        <v>44446</v>
      </c>
      <c r="G149" s="73"/>
      <c r="H149" s="73"/>
      <c r="I149" s="73"/>
      <c r="J149" s="73"/>
      <c r="K149" s="73"/>
      <c r="L149" s="73"/>
      <c r="EB149" s="95"/>
    </row>
    <row r="150" spans="1:132" ht="12" x14ac:dyDescent="0.2">
      <c r="A150" s="100" t="s">
        <v>876</v>
      </c>
      <c r="B150" s="100" t="s">
        <v>628</v>
      </c>
      <c r="C150" s="100" t="s">
        <v>629</v>
      </c>
      <c r="D150" s="100" t="s">
        <v>457</v>
      </c>
      <c r="E150" s="100" t="s">
        <v>150</v>
      </c>
      <c r="F150" s="199">
        <v>44460</v>
      </c>
      <c r="G150" s="73"/>
      <c r="H150" s="73"/>
      <c r="I150" s="73"/>
      <c r="J150" s="73"/>
      <c r="K150" s="73"/>
      <c r="L150" s="73"/>
      <c r="EB150" s="95"/>
    </row>
    <row r="151" spans="1:132" ht="12" x14ac:dyDescent="0.2">
      <c r="A151" s="100" t="s">
        <v>877</v>
      </c>
      <c r="B151" s="100" t="s">
        <v>630</v>
      </c>
      <c r="C151" s="100" t="s">
        <v>631</v>
      </c>
      <c r="D151" s="100" t="s">
        <v>457</v>
      </c>
      <c r="E151" s="100" t="s">
        <v>63</v>
      </c>
      <c r="F151" s="199">
        <v>44449</v>
      </c>
      <c r="G151" s="73"/>
      <c r="H151" s="73"/>
      <c r="I151" s="73"/>
      <c r="J151" s="73"/>
      <c r="K151" s="73"/>
      <c r="L151" s="73"/>
      <c r="EB151" s="95"/>
    </row>
    <row r="152" spans="1:132" ht="12" x14ac:dyDescent="0.2">
      <c r="A152" s="100" t="s">
        <v>878</v>
      </c>
      <c r="B152" s="100" t="s">
        <v>632</v>
      </c>
      <c r="C152" s="100" t="s">
        <v>633</v>
      </c>
      <c r="D152" s="100" t="s">
        <v>457</v>
      </c>
      <c r="E152" s="100" t="s">
        <v>140</v>
      </c>
      <c r="F152" s="199">
        <v>44484</v>
      </c>
      <c r="G152" s="73"/>
      <c r="H152" s="73"/>
      <c r="I152" s="73"/>
      <c r="J152" s="73"/>
      <c r="K152" s="73"/>
      <c r="L152" s="73"/>
      <c r="EB152" s="95"/>
    </row>
    <row r="153" spans="1:132" ht="12" x14ac:dyDescent="0.2">
      <c r="A153" s="100" t="s">
        <v>879</v>
      </c>
      <c r="B153" s="100" t="s">
        <v>634</v>
      </c>
      <c r="C153" s="100" t="s">
        <v>635</v>
      </c>
      <c r="D153" s="100" t="s">
        <v>65</v>
      </c>
      <c r="E153" s="100" t="s">
        <v>65</v>
      </c>
      <c r="F153" s="199">
        <v>44435</v>
      </c>
      <c r="G153" s="73"/>
      <c r="H153" s="73"/>
      <c r="I153" s="73"/>
      <c r="J153" s="73"/>
      <c r="K153" s="73"/>
      <c r="L153" s="73"/>
      <c r="EB153" s="95"/>
    </row>
    <row r="154" spans="1:132" ht="12" x14ac:dyDescent="0.2">
      <c r="A154" s="100" t="s">
        <v>880</v>
      </c>
      <c r="B154" s="100" t="s">
        <v>595</v>
      </c>
      <c r="C154" s="100" t="s">
        <v>596</v>
      </c>
      <c r="D154" s="100" t="s">
        <v>457</v>
      </c>
      <c r="E154" s="100" t="s">
        <v>141</v>
      </c>
      <c r="F154" s="199">
        <v>44446</v>
      </c>
      <c r="G154" s="73"/>
      <c r="H154" s="73"/>
      <c r="I154" s="73"/>
      <c r="J154" s="73"/>
      <c r="K154" s="73"/>
      <c r="L154" s="73"/>
      <c r="EB154" s="95"/>
    </row>
    <row r="155" spans="1:132" ht="12" x14ac:dyDescent="0.2">
      <c r="A155" s="100" t="s">
        <v>881</v>
      </c>
      <c r="B155" s="100" t="s">
        <v>636</v>
      </c>
      <c r="C155" s="100" t="s">
        <v>637</v>
      </c>
      <c r="D155" s="100" t="s">
        <v>457</v>
      </c>
      <c r="E155" s="100" t="s">
        <v>139</v>
      </c>
      <c r="F155" s="199">
        <v>44526</v>
      </c>
      <c r="G155" s="73"/>
      <c r="H155" s="73"/>
      <c r="I155" s="73"/>
      <c r="J155" s="73"/>
      <c r="K155" s="73"/>
      <c r="L155" s="73"/>
      <c r="EB155" s="95"/>
    </row>
    <row r="156" spans="1:132" ht="12" x14ac:dyDescent="0.2">
      <c r="A156" s="100" t="s">
        <v>882</v>
      </c>
      <c r="B156" s="100" t="s">
        <v>638</v>
      </c>
      <c r="C156" s="100" t="s">
        <v>639</v>
      </c>
      <c r="D156" s="100" t="s">
        <v>65</v>
      </c>
      <c r="E156" s="100" t="s">
        <v>65</v>
      </c>
      <c r="F156" s="199">
        <v>44509</v>
      </c>
      <c r="G156" s="73"/>
      <c r="H156" s="73"/>
      <c r="I156" s="73"/>
      <c r="J156" s="73"/>
      <c r="K156" s="73"/>
      <c r="L156" s="73"/>
      <c r="EB156" s="95"/>
    </row>
    <row r="157" spans="1:132" ht="12" x14ac:dyDescent="0.2">
      <c r="A157" s="100" t="s">
        <v>883</v>
      </c>
      <c r="B157" s="100" t="s">
        <v>640</v>
      </c>
      <c r="C157" s="100" t="s">
        <v>671</v>
      </c>
      <c r="D157" s="100" t="s">
        <v>457</v>
      </c>
      <c r="E157" s="100" t="s">
        <v>63</v>
      </c>
      <c r="F157" s="199">
        <v>44726</v>
      </c>
      <c r="G157" s="73"/>
      <c r="H157" s="73"/>
      <c r="I157" s="73"/>
      <c r="J157" s="73"/>
      <c r="K157" s="73"/>
      <c r="L157" s="73"/>
      <c r="EB157" s="95"/>
    </row>
    <row r="158" spans="1:132" ht="12" x14ac:dyDescent="0.2">
      <c r="A158" s="100" t="s">
        <v>884</v>
      </c>
      <c r="B158" s="100" t="s">
        <v>641</v>
      </c>
      <c r="C158" s="100" t="s">
        <v>642</v>
      </c>
      <c r="D158" s="100" t="s">
        <v>457</v>
      </c>
      <c r="E158" s="100" t="s">
        <v>140</v>
      </c>
      <c r="F158" s="199">
        <v>44488</v>
      </c>
      <c r="G158" s="73"/>
      <c r="H158" s="73"/>
      <c r="I158" s="73"/>
      <c r="J158" s="73"/>
      <c r="K158" s="73"/>
      <c r="L158" s="73"/>
      <c r="EB158" s="95"/>
    </row>
    <row r="159" spans="1:132" ht="12" x14ac:dyDescent="0.2">
      <c r="A159" s="100" t="s">
        <v>885</v>
      </c>
      <c r="B159" s="100" t="s">
        <v>643</v>
      </c>
      <c r="C159" s="100" t="s">
        <v>644</v>
      </c>
      <c r="D159" s="100" t="s">
        <v>65</v>
      </c>
      <c r="E159" s="100" t="s">
        <v>65</v>
      </c>
      <c r="F159" s="199">
        <v>44526</v>
      </c>
      <c r="G159" s="73"/>
      <c r="H159" s="73"/>
      <c r="I159" s="73"/>
      <c r="J159" s="73"/>
      <c r="K159" s="73"/>
      <c r="L159" s="73"/>
      <c r="EB159" s="95"/>
    </row>
    <row r="160" spans="1:132" ht="12" x14ac:dyDescent="0.2">
      <c r="A160" s="100" t="s">
        <v>886</v>
      </c>
      <c r="B160" s="100" t="s">
        <v>645</v>
      </c>
      <c r="C160" s="100" t="s">
        <v>646</v>
      </c>
      <c r="D160" s="100" t="s">
        <v>457</v>
      </c>
      <c r="E160" s="100" t="s">
        <v>139</v>
      </c>
      <c r="F160" s="199">
        <v>44496</v>
      </c>
      <c r="G160" s="73"/>
      <c r="H160" s="73"/>
      <c r="I160" s="73"/>
      <c r="J160" s="73"/>
      <c r="K160" s="73"/>
      <c r="L160" s="73"/>
      <c r="EB160" s="95"/>
    </row>
    <row r="161" spans="1:132" ht="12" x14ac:dyDescent="0.2">
      <c r="A161" s="100" t="s">
        <v>887</v>
      </c>
      <c r="B161" s="100" t="s">
        <v>647</v>
      </c>
      <c r="C161" s="100" t="s">
        <v>648</v>
      </c>
      <c r="D161" s="100" t="s">
        <v>457</v>
      </c>
      <c r="E161" s="100" t="s">
        <v>141</v>
      </c>
      <c r="F161" s="199">
        <v>44538</v>
      </c>
      <c r="G161" s="73"/>
      <c r="H161" s="73"/>
      <c r="I161" s="73"/>
      <c r="J161" s="73"/>
      <c r="K161" s="73"/>
      <c r="L161" s="73"/>
      <c r="EB161" s="95"/>
    </row>
    <row r="162" spans="1:132" ht="12" x14ac:dyDescent="0.2">
      <c r="A162" s="100" t="s">
        <v>888</v>
      </c>
      <c r="B162" s="100" t="s">
        <v>649</v>
      </c>
      <c r="C162" s="100" t="s">
        <v>650</v>
      </c>
      <c r="D162" s="100" t="s">
        <v>457</v>
      </c>
      <c r="E162" s="100" t="s">
        <v>143</v>
      </c>
      <c r="F162" s="199">
        <v>44726</v>
      </c>
      <c r="G162" s="73"/>
      <c r="H162" s="73"/>
      <c r="I162" s="73"/>
      <c r="J162" s="73"/>
      <c r="K162" s="73"/>
      <c r="L162" s="73"/>
      <c r="EB162" s="95"/>
    </row>
    <row r="163" spans="1:132" ht="12" x14ac:dyDescent="0.2">
      <c r="A163" s="100" t="s">
        <v>889</v>
      </c>
      <c r="B163" s="100" t="s">
        <v>672</v>
      </c>
      <c r="C163" s="100" t="s">
        <v>673</v>
      </c>
      <c r="D163" s="100" t="s">
        <v>457</v>
      </c>
      <c r="E163" s="100" t="s">
        <v>140</v>
      </c>
      <c r="F163" s="199">
        <v>44851</v>
      </c>
      <c r="G163" s="73"/>
      <c r="H163" s="73"/>
      <c r="I163" s="73"/>
      <c r="J163" s="73"/>
      <c r="K163" s="73"/>
      <c r="L163" s="73"/>
      <c r="EB163" s="95"/>
    </row>
    <row r="164" spans="1:132" ht="12" x14ac:dyDescent="0.2">
      <c r="A164" s="100" t="s">
        <v>890</v>
      </c>
      <c r="B164" s="100" t="s">
        <v>674</v>
      </c>
      <c r="C164" s="100" t="s">
        <v>675</v>
      </c>
      <c r="D164" s="100" t="s">
        <v>65</v>
      </c>
      <c r="E164" s="100" t="s">
        <v>65</v>
      </c>
      <c r="F164" s="199">
        <v>44803</v>
      </c>
      <c r="G164" s="73"/>
      <c r="H164" s="73"/>
      <c r="I164" s="73"/>
      <c r="J164" s="73"/>
      <c r="K164" s="73"/>
      <c r="L164" s="73"/>
      <c r="EB164" s="95"/>
    </row>
    <row r="165" spans="1:132" ht="12" x14ac:dyDescent="0.2">
      <c r="A165" s="100" t="s">
        <v>891</v>
      </c>
      <c r="B165" s="100" t="s">
        <v>676</v>
      </c>
      <c r="C165" s="100" t="s">
        <v>677</v>
      </c>
      <c r="D165" s="100" t="s">
        <v>152</v>
      </c>
      <c r="E165" s="100" t="s">
        <v>152</v>
      </c>
      <c r="F165" s="199">
        <v>44853</v>
      </c>
      <c r="G165" s="73"/>
      <c r="H165" s="73"/>
      <c r="I165" s="73"/>
      <c r="J165" s="73"/>
      <c r="K165" s="73"/>
      <c r="L165" s="73"/>
      <c r="EB165" s="95"/>
    </row>
    <row r="166" spans="1:132" ht="12" x14ac:dyDescent="0.2">
      <c r="A166" s="100" t="s">
        <v>892</v>
      </c>
      <c r="B166" s="100" t="s">
        <v>651</v>
      </c>
      <c r="C166" s="100" t="s">
        <v>652</v>
      </c>
      <c r="D166" s="100" t="s">
        <v>457</v>
      </c>
      <c r="E166" s="100" t="s">
        <v>62</v>
      </c>
      <c r="F166" s="199">
        <v>44701</v>
      </c>
      <c r="G166" s="73"/>
      <c r="H166" s="73"/>
      <c r="I166" s="73"/>
      <c r="J166" s="73"/>
      <c r="K166" s="73"/>
      <c r="L166" s="73"/>
      <c r="EB166" s="95"/>
    </row>
    <row r="167" spans="1:132" ht="12" x14ac:dyDescent="0.2">
      <c r="A167" s="100" t="s">
        <v>893</v>
      </c>
      <c r="B167" s="100" t="s">
        <v>651</v>
      </c>
      <c r="C167" s="100" t="s">
        <v>653</v>
      </c>
      <c r="D167" s="100" t="s">
        <v>457</v>
      </c>
      <c r="E167" s="100" t="s">
        <v>62</v>
      </c>
      <c r="F167" s="199">
        <v>44701</v>
      </c>
      <c r="G167" s="73"/>
      <c r="H167" s="73"/>
      <c r="I167" s="73"/>
      <c r="J167" s="73"/>
      <c r="K167" s="73"/>
      <c r="L167" s="73"/>
      <c r="EB167" s="95"/>
    </row>
    <row r="168" spans="1:132" ht="12" x14ac:dyDescent="0.2">
      <c r="A168" s="100" t="s">
        <v>894</v>
      </c>
      <c r="B168" s="100" t="s">
        <v>651</v>
      </c>
      <c r="C168" s="100" t="s">
        <v>654</v>
      </c>
      <c r="D168" s="100" t="s">
        <v>457</v>
      </c>
      <c r="E168" s="100" t="s">
        <v>62</v>
      </c>
      <c r="F168" s="199">
        <v>44701</v>
      </c>
      <c r="G168" s="73"/>
      <c r="H168" s="73"/>
      <c r="I168" s="73"/>
      <c r="J168" s="73"/>
      <c r="K168" s="73"/>
      <c r="L168" s="73"/>
      <c r="EB168" s="95"/>
    </row>
    <row r="169" spans="1:132" ht="12" x14ac:dyDescent="0.2">
      <c r="A169" s="100" t="s">
        <v>895</v>
      </c>
      <c r="B169" s="100" t="s">
        <v>678</v>
      </c>
      <c r="C169" s="100" t="s">
        <v>679</v>
      </c>
      <c r="D169" s="100" t="s">
        <v>457</v>
      </c>
      <c r="E169" s="100" t="s">
        <v>63</v>
      </c>
      <c r="F169" s="199">
        <v>44813</v>
      </c>
      <c r="G169" s="73"/>
      <c r="H169" s="73"/>
      <c r="I169" s="73"/>
      <c r="J169" s="73"/>
      <c r="K169" s="73"/>
      <c r="L169" s="73"/>
      <c r="EB169" s="95"/>
    </row>
    <row r="170" spans="1:132" ht="12" x14ac:dyDescent="0.2">
      <c r="A170" s="100" t="s">
        <v>896</v>
      </c>
      <c r="B170" s="100" t="s">
        <v>969</v>
      </c>
      <c r="C170" s="100" t="s">
        <v>655</v>
      </c>
      <c r="D170" s="100" t="s">
        <v>457</v>
      </c>
      <c r="E170" s="100" t="s">
        <v>146</v>
      </c>
      <c r="F170" s="199">
        <v>44698</v>
      </c>
      <c r="G170" s="73"/>
      <c r="H170" s="73"/>
      <c r="I170" s="73"/>
      <c r="J170" s="73"/>
      <c r="K170" s="73"/>
      <c r="L170" s="73"/>
      <c r="EB170" s="95"/>
    </row>
    <row r="171" spans="1:132" ht="12" x14ac:dyDescent="0.2">
      <c r="A171" s="100" t="s">
        <v>897</v>
      </c>
      <c r="B171" s="100" t="s">
        <v>656</v>
      </c>
      <c r="C171" s="100" t="s">
        <v>657</v>
      </c>
      <c r="D171" s="100" t="s">
        <v>457</v>
      </c>
      <c r="E171" s="100" t="s">
        <v>149</v>
      </c>
      <c r="F171" s="199">
        <v>44736</v>
      </c>
      <c r="G171" s="73"/>
      <c r="H171" s="73"/>
      <c r="I171" s="73"/>
      <c r="J171" s="73"/>
      <c r="K171" s="73"/>
      <c r="L171" s="73"/>
      <c r="EB171" s="95"/>
    </row>
    <row r="172" spans="1:132" ht="12" x14ac:dyDescent="0.2">
      <c r="A172" s="100" t="s">
        <v>898</v>
      </c>
      <c r="B172" s="100" t="s">
        <v>680</v>
      </c>
      <c r="C172" s="100" t="s">
        <v>681</v>
      </c>
      <c r="D172" s="100" t="s">
        <v>457</v>
      </c>
      <c r="E172" s="100" t="s">
        <v>148</v>
      </c>
      <c r="F172" s="199">
        <v>44729</v>
      </c>
      <c r="G172" s="73"/>
      <c r="H172" s="73"/>
      <c r="I172" s="73"/>
      <c r="J172" s="73"/>
      <c r="K172" s="73"/>
      <c r="L172" s="73"/>
      <c r="EB172" s="95"/>
    </row>
    <row r="173" spans="1:132" ht="12" x14ac:dyDescent="0.2">
      <c r="A173" s="100" t="s">
        <v>970</v>
      </c>
      <c r="B173" s="100" t="s">
        <v>971</v>
      </c>
      <c r="C173" s="100" t="s">
        <v>972</v>
      </c>
      <c r="D173" s="100" t="s">
        <v>457</v>
      </c>
      <c r="E173" s="100" t="s">
        <v>149</v>
      </c>
      <c r="F173" s="199">
        <v>45559</v>
      </c>
      <c r="G173" s="73"/>
      <c r="H173" s="73"/>
      <c r="I173" s="73"/>
      <c r="J173" s="73"/>
      <c r="K173" s="73"/>
      <c r="L173" s="73"/>
      <c r="EB173" s="95"/>
    </row>
    <row r="174" spans="1:132" ht="12" x14ac:dyDescent="0.2">
      <c r="A174" s="100" t="s">
        <v>973</v>
      </c>
      <c r="B174" s="100" t="s">
        <v>974</v>
      </c>
      <c r="C174" s="100" t="s">
        <v>975</v>
      </c>
      <c r="D174" s="100" t="s">
        <v>457</v>
      </c>
      <c r="E174" s="100" t="s">
        <v>140</v>
      </c>
      <c r="F174" s="199">
        <v>45846</v>
      </c>
      <c r="G174" s="73"/>
      <c r="H174" s="73"/>
      <c r="I174" s="73"/>
      <c r="J174" s="73"/>
      <c r="K174" s="73"/>
      <c r="L174" s="73"/>
      <c r="EB174" s="95"/>
    </row>
    <row r="175" spans="1:132" ht="12" x14ac:dyDescent="0.2">
      <c r="A175" s="100" t="s">
        <v>899</v>
      </c>
      <c r="B175" s="100" t="s">
        <v>658</v>
      </c>
      <c r="C175" s="100" t="s">
        <v>659</v>
      </c>
      <c r="D175" s="100" t="s">
        <v>457</v>
      </c>
      <c r="E175" s="100" t="s">
        <v>145</v>
      </c>
      <c r="F175" s="199">
        <v>44771</v>
      </c>
      <c r="G175" s="73"/>
      <c r="H175" s="73"/>
      <c r="I175" s="73"/>
      <c r="J175" s="73"/>
      <c r="K175" s="73"/>
      <c r="L175" s="73"/>
      <c r="EB175" s="95"/>
    </row>
    <row r="176" spans="1:132" ht="12" x14ac:dyDescent="0.2">
      <c r="A176" s="100" t="s">
        <v>900</v>
      </c>
      <c r="B176" s="100" t="s">
        <v>660</v>
      </c>
      <c r="C176" s="100" t="s">
        <v>661</v>
      </c>
      <c r="D176" s="100" t="s">
        <v>457</v>
      </c>
      <c r="E176" s="100" t="s">
        <v>149</v>
      </c>
      <c r="F176" s="199">
        <v>44722</v>
      </c>
      <c r="G176" s="73"/>
      <c r="H176" s="73"/>
      <c r="I176" s="73"/>
      <c r="J176" s="73"/>
      <c r="K176" s="73"/>
      <c r="L176" s="73"/>
      <c r="EB176" s="95"/>
    </row>
    <row r="177" spans="1:132" ht="12" x14ac:dyDescent="0.2">
      <c r="A177" s="100" t="s">
        <v>901</v>
      </c>
      <c r="B177" s="100" t="s">
        <v>682</v>
      </c>
      <c r="C177" s="100" t="s">
        <v>683</v>
      </c>
      <c r="D177" s="100" t="s">
        <v>457</v>
      </c>
      <c r="E177" s="100" t="s">
        <v>140</v>
      </c>
      <c r="F177" s="199">
        <v>44846</v>
      </c>
      <c r="G177" s="73"/>
      <c r="H177" s="73"/>
      <c r="I177" s="73"/>
      <c r="J177" s="73"/>
      <c r="K177" s="73"/>
      <c r="L177" s="73"/>
      <c r="EB177" s="95"/>
    </row>
    <row r="178" spans="1:132" ht="12" x14ac:dyDescent="0.2">
      <c r="A178" s="100" t="s">
        <v>902</v>
      </c>
      <c r="B178" s="100" t="s">
        <v>662</v>
      </c>
      <c r="C178" s="100" t="s">
        <v>684</v>
      </c>
      <c r="D178" s="100" t="s">
        <v>457</v>
      </c>
      <c r="E178" s="100" t="s">
        <v>63</v>
      </c>
      <c r="F178" s="199">
        <v>44722</v>
      </c>
      <c r="G178" s="73"/>
      <c r="H178" s="73"/>
      <c r="I178" s="73"/>
      <c r="J178" s="73"/>
      <c r="K178" s="73"/>
      <c r="L178" s="73"/>
      <c r="EB178" s="95"/>
    </row>
    <row r="179" spans="1:132" ht="12" x14ac:dyDescent="0.2">
      <c r="A179" s="100" t="s">
        <v>903</v>
      </c>
      <c r="B179" s="100" t="s">
        <v>685</v>
      </c>
      <c r="C179" s="100" t="s">
        <v>686</v>
      </c>
      <c r="D179" s="100" t="s">
        <v>457</v>
      </c>
      <c r="E179" s="100" t="s">
        <v>139</v>
      </c>
      <c r="F179" s="199">
        <v>44762</v>
      </c>
      <c r="G179" s="73"/>
      <c r="H179" s="73"/>
      <c r="I179" s="73"/>
      <c r="J179" s="73"/>
      <c r="K179" s="73"/>
      <c r="L179" s="73"/>
      <c r="EB179" s="95"/>
    </row>
    <row r="180" spans="1:132" ht="12" x14ac:dyDescent="0.2">
      <c r="A180" s="100" t="s">
        <v>904</v>
      </c>
      <c r="B180" s="100" t="s">
        <v>976</v>
      </c>
      <c r="C180" s="100" t="s">
        <v>687</v>
      </c>
      <c r="D180" s="100" t="s">
        <v>457</v>
      </c>
      <c r="E180" s="100" t="s">
        <v>140</v>
      </c>
      <c r="F180" s="199">
        <v>44740</v>
      </c>
      <c r="G180" s="73"/>
      <c r="H180" s="73"/>
      <c r="I180" s="73"/>
      <c r="J180" s="73"/>
      <c r="K180" s="73"/>
      <c r="L180" s="73"/>
      <c r="EB180" s="95"/>
    </row>
    <row r="181" spans="1:132" ht="12" x14ac:dyDescent="0.2">
      <c r="A181" s="100" t="s">
        <v>905</v>
      </c>
      <c r="B181" s="100" t="s">
        <v>688</v>
      </c>
      <c r="C181" s="100" t="s">
        <v>689</v>
      </c>
      <c r="D181" s="100" t="s">
        <v>457</v>
      </c>
      <c r="E181" s="100" t="s">
        <v>149</v>
      </c>
      <c r="F181" s="199">
        <v>44827</v>
      </c>
      <c r="G181" s="73"/>
      <c r="H181" s="73"/>
      <c r="I181" s="73"/>
      <c r="J181" s="73"/>
      <c r="K181" s="73"/>
      <c r="L181" s="73"/>
      <c r="EB181" s="95"/>
    </row>
    <row r="182" spans="1:132" ht="12" x14ac:dyDescent="0.2">
      <c r="A182" s="100" t="s">
        <v>906</v>
      </c>
      <c r="B182" s="100" t="s">
        <v>690</v>
      </c>
      <c r="C182" s="100" t="s">
        <v>691</v>
      </c>
      <c r="D182" s="100" t="s">
        <v>457</v>
      </c>
      <c r="E182" s="100" t="s">
        <v>63</v>
      </c>
      <c r="F182" s="199">
        <v>44869</v>
      </c>
      <c r="G182" s="73"/>
      <c r="H182" s="73"/>
      <c r="I182" s="73"/>
      <c r="J182" s="73"/>
      <c r="K182" s="73"/>
      <c r="L182" s="73"/>
      <c r="EB182" s="95"/>
    </row>
    <row r="183" spans="1:132" ht="12" x14ac:dyDescent="0.2">
      <c r="A183" s="100" t="s">
        <v>907</v>
      </c>
      <c r="B183" s="100" t="s">
        <v>692</v>
      </c>
      <c r="C183" s="100" t="s">
        <v>693</v>
      </c>
      <c r="D183" s="100" t="s">
        <v>457</v>
      </c>
      <c r="E183" s="100" t="s">
        <v>63</v>
      </c>
      <c r="F183" s="199">
        <v>44862</v>
      </c>
      <c r="G183" s="73"/>
      <c r="H183" s="73"/>
      <c r="I183" s="73"/>
      <c r="J183" s="73"/>
      <c r="K183" s="73"/>
      <c r="L183" s="73"/>
      <c r="EB183" s="95"/>
    </row>
    <row r="184" spans="1:132" ht="12" x14ac:dyDescent="0.2">
      <c r="A184" s="100" t="s">
        <v>908</v>
      </c>
      <c r="B184" s="100" t="s">
        <v>694</v>
      </c>
      <c r="C184" s="100" t="s">
        <v>695</v>
      </c>
      <c r="D184" s="100" t="s">
        <v>457</v>
      </c>
      <c r="E184" s="100" t="s">
        <v>146</v>
      </c>
      <c r="F184" s="199">
        <v>44904</v>
      </c>
      <c r="G184" s="73"/>
      <c r="H184" s="73"/>
      <c r="I184" s="73"/>
      <c r="J184" s="73"/>
      <c r="K184" s="73"/>
      <c r="L184" s="73"/>
      <c r="EB184" s="95"/>
    </row>
    <row r="185" spans="1:132" ht="12" x14ac:dyDescent="0.2">
      <c r="A185" s="100" t="s">
        <v>909</v>
      </c>
      <c r="B185" s="100" t="s">
        <v>696</v>
      </c>
      <c r="C185" s="100" t="s">
        <v>697</v>
      </c>
      <c r="D185" s="100" t="s">
        <v>457</v>
      </c>
      <c r="E185" s="100" t="s">
        <v>139</v>
      </c>
      <c r="F185" s="199">
        <v>44911</v>
      </c>
      <c r="G185" s="73"/>
      <c r="H185" s="73"/>
      <c r="I185" s="73"/>
      <c r="J185" s="73"/>
      <c r="K185" s="73"/>
      <c r="L185" s="73"/>
      <c r="EB185" s="95"/>
    </row>
    <row r="186" spans="1:132" ht="12" x14ac:dyDescent="0.2">
      <c r="A186" s="100" t="s">
        <v>910</v>
      </c>
      <c r="B186" s="100" t="s">
        <v>698</v>
      </c>
      <c r="C186" s="100" t="s">
        <v>699</v>
      </c>
      <c r="D186" s="100" t="s">
        <v>65</v>
      </c>
      <c r="E186" s="100" t="s">
        <v>65</v>
      </c>
      <c r="F186" s="199">
        <v>44876</v>
      </c>
      <c r="G186" s="73"/>
      <c r="H186" s="73"/>
      <c r="I186" s="73"/>
      <c r="J186" s="73"/>
      <c r="K186" s="73"/>
      <c r="L186" s="73"/>
      <c r="EB186" s="95"/>
    </row>
    <row r="187" spans="1:132" ht="12" x14ac:dyDescent="0.2">
      <c r="A187" s="100" t="s">
        <v>911</v>
      </c>
      <c r="B187" s="100" t="s">
        <v>700</v>
      </c>
      <c r="C187" s="100" t="s">
        <v>701</v>
      </c>
      <c r="D187" s="100" t="s">
        <v>457</v>
      </c>
      <c r="E187" s="100" t="s">
        <v>63</v>
      </c>
      <c r="F187" s="199">
        <v>44896</v>
      </c>
      <c r="G187" s="73"/>
      <c r="H187" s="73"/>
      <c r="I187" s="73"/>
      <c r="J187" s="73"/>
      <c r="K187" s="73"/>
      <c r="L187" s="73"/>
      <c r="EB187" s="95"/>
    </row>
    <row r="188" spans="1:132" ht="12" x14ac:dyDescent="0.2">
      <c r="A188" s="100" t="s">
        <v>912</v>
      </c>
      <c r="B188" s="100" t="s">
        <v>702</v>
      </c>
      <c r="C188" s="100" t="s">
        <v>703</v>
      </c>
      <c r="D188" s="100" t="s">
        <v>457</v>
      </c>
      <c r="E188" s="100" t="s">
        <v>145</v>
      </c>
      <c r="F188" s="199">
        <v>44796</v>
      </c>
      <c r="G188" s="73"/>
      <c r="H188" s="73"/>
      <c r="I188" s="73"/>
      <c r="J188" s="73"/>
      <c r="K188" s="73"/>
      <c r="L188" s="73"/>
      <c r="EB188" s="95"/>
    </row>
    <row r="189" spans="1:132" ht="12" x14ac:dyDescent="0.2">
      <c r="A189" s="100" t="s">
        <v>913</v>
      </c>
      <c r="B189" s="100" t="s">
        <v>704</v>
      </c>
      <c r="C189" s="100" t="s">
        <v>705</v>
      </c>
      <c r="D189" s="100" t="s">
        <v>457</v>
      </c>
      <c r="E189" s="100" t="s">
        <v>144</v>
      </c>
      <c r="F189" s="199">
        <v>44910</v>
      </c>
      <c r="G189" s="73"/>
      <c r="H189" s="73"/>
      <c r="I189" s="73"/>
      <c r="J189" s="73"/>
      <c r="K189" s="73"/>
      <c r="L189" s="73"/>
      <c r="EB189" s="95"/>
    </row>
    <row r="190" spans="1:132" ht="12" x14ac:dyDescent="0.2">
      <c r="A190" s="100" t="s">
        <v>914</v>
      </c>
      <c r="B190" s="100" t="s">
        <v>706</v>
      </c>
      <c r="C190" s="100" t="s">
        <v>707</v>
      </c>
      <c r="D190" s="100" t="s">
        <v>457</v>
      </c>
      <c r="E190" s="100" t="s">
        <v>139</v>
      </c>
      <c r="F190" s="199">
        <v>44889</v>
      </c>
      <c r="G190" s="73"/>
      <c r="H190" s="73"/>
      <c r="I190" s="73"/>
      <c r="J190" s="73"/>
      <c r="K190" s="73"/>
      <c r="L190" s="73"/>
      <c r="EB190" s="95"/>
    </row>
    <row r="191" spans="1:132" ht="12" x14ac:dyDescent="0.2">
      <c r="A191" s="100" t="s">
        <v>915</v>
      </c>
      <c r="B191" s="100" t="s">
        <v>708</v>
      </c>
      <c r="C191" s="100" t="s">
        <v>709</v>
      </c>
      <c r="D191" s="100" t="s">
        <v>457</v>
      </c>
      <c r="E191" s="100" t="s">
        <v>63</v>
      </c>
      <c r="F191" s="199">
        <v>44887</v>
      </c>
      <c r="G191" s="73"/>
      <c r="H191" s="73"/>
      <c r="I191" s="73"/>
      <c r="J191" s="73"/>
      <c r="K191" s="73"/>
      <c r="L191" s="73"/>
      <c r="EB191" s="95"/>
    </row>
    <row r="192" spans="1:132" ht="12" x14ac:dyDescent="0.2">
      <c r="A192" s="100" t="s">
        <v>916</v>
      </c>
      <c r="B192" s="100" t="s">
        <v>917</v>
      </c>
      <c r="C192" s="100" t="s">
        <v>918</v>
      </c>
      <c r="D192" s="100" t="s">
        <v>457</v>
      </c>
      <c r="E192" s="100" t="s">
        <v>63</v>
      </c>
      <c r="F192" s="199">
        <v>44894</v>
      </c>
      <c r="G192" s="73"/>
      <c r="H192" s="73"/>
      <c r="I192" s="73"/>
      <c r="J192" s="73"/>
      <c r="K192" s="73"/>
      <c r="L192" s="73"/>
      <c r="EB192" s="95"/>
    </row>
    <row r="193" spans="1:132" ht="12" x14ac:dyDescent="0.2">
      <c r="A193" s="100" t="s">
        <v>919</v>
      </c>
      <c r="B193" s="100" t="s">
        <v>710</v>
      </c>
      <c r="C193" s="100" t="s">
        <v>711</v>
      </c>
      <c r="D193" s="100" t="s">
        <v>65</v>
      </c>
      <c r="E193" s="100" t="s">
        <v>65</v>
      </c>
      <c r="F193" s="199">
        <v>45090</v>
      </c>
      <c r="G193" s="73"/>
      <c r="H193" s="73"/>
      <c r="I193" s="73"/>
      <c r="J193" s="73"/>
      <c r="K193" s="73"/>
      <c r="L193" s="73"/>
      <c r="EB193" s="95"/>
    </row>
    <row r="194" spans="1:132" ht="12" x14ac:dyDescent="0.2">
      <c r="A194" s="100" t="s">
        <v>920</v>
      </c>
      <c r="B194" s="100" t="s">
        <v>764</v>
      </c>
      <c r="C194" s="100" t="s">
        <v>765</v>
      </c>
      <c r="D194" s="100" t="s">
        <v>457</v>
      </c>
      <c r="E194" s="100" t="s">
        <v>139</v>
      </c>
      <c r="F194" s="199">
        <v>45211</v>
      </c>
      <c r="G194" s="73"/>
      <c r="H194" s="73"/>
      <c r="I194" s="73"/>
      <c r="J194" s="73"/>
      <c r="K194" s="73"/>
      <c r="L194" s="73"/>
      <c r="EB194" s="95"/>
    </row>
    <row r="195" spans="1:132" ht="12" x14ac:dyDescent="0.2">
      <c r="A195" s="100" t="s">
        <v>921</v>
      </c>
      <c r="B195" s="100" t="s">
        <v>766</v>
      </c>
      <c r="C195" s="100" t="s">
        <v>767</v>
      </c>
      <c r="D195" s="100" t="s">
        <v>457</v>
      </c>
      <c r="E195" s="100" t="s">
        <v>63</v>
      </c>
      <c r="F195" s="199">
        <v>45187</v>
      </c>
      <c r="G195" s="73"/>
      <c r="H195" s="73"/>
      <c r="I195" s="73"/>
      <c r="J195" s="73"/>
      <c r="K195" s="73"/>
      <c r="L195" s="73"/>
      <c r="EB195" s="95"/>
    </row>
    <row r="196" spans="1:132" ht="12" x14ac:dyDescent="0.2">
      <c r="A196" s="100" t="s">
        <v>922</v>
      </c>
      <c r="B196" s="100" t="s">
        <v>712</v>
      </c>
      <c r="C196" s="100" t="s">
        <v>713</v>
      </c>
      <c r="D196" s="100" t="s">
        <v>457</v>
      </c>
      <c r="E196" s="100" t="s">
        <v>140</v>
      </c>
      <c r="F196" s="199">
        <v>45111</v>
      </c>
      <c r="G196" s="73"/>
      <c r="H196" s="73"/>
      <c r="I196" s="73"/>
      <c r="J196" s="73"/>
      <c r="K196" s="73"/>
      <c r="L196" s="73"/>
      <c r="EB196" s="95"/>
    </row>
    <row r="197" spans="1:132" ht="12" x14ac:dyDescent="0.2">
      <c r="A197" s="100" t="s">
        <v>923</v>
      </c>
      <c r="B197" s="100" t="s">
        <v>714</v>
      </c>
      <c r="C197" s="100" t="s">
        <v>715</v>
      </c>
      <c r="D197" s="100" t="s">
        <v>457</v>
      </c>
      <c r="E197" s="100" t="s">
        <v>63</v>
      </c>
      <c r="F197" s="199">
        <v>45114</v>
      </c>
      <c r="G197" s="73"/>
      <c r="H197" s="73"/>
      <c r="I197" s="73"/>
      <c r="J197" s="73"/>
      <c r="K197" s="73"/>
      <c r="L197" s="73"/>
      <c r="EB197" s="95"/>
    </row>
    <row r="198" spans="1:132" ht="12" x14ac:dyDescent="0.2">
      <c r="A198" s="100" t="s">
        <v>924</v>
      </c>
      <c r="B198" s="100" t="s">
        <v>768</v>
      </c>
      <c r="C198" s="100" t="s">
        <v>769</v>
      </c>
      <c r="D198" s="100" t="s">
        <v>457</v>
      </c>
      <c r="E198" s="100" t="s">
        <v>62</v>
      </c>
      <c r="F198" s="199">
        <v>45240</v>
      </c>
      <c r="G198" s="73"/>
      <c r="H198" s="73"/>
      <c r="I198" s="73"/>
      <c r="J198" s="73"/>
      <c r="K198" s="73"/>
      <c r="L198" s="73"/>
      <c r="EB198" s="95"/>
    </row>
    <row r="199" spans="1:132" ht="12" x14ac:dyDescent="0.2">
      <c r="A199" s="100" t="s">
        <v>925</v>
      </c>
      <c r="B199" s="100" t="s">
        <v>770</v>
      </c>
      <c r="C199" s="100" t="s">
        <v>771</v>
      </c>
      <c r="D199" s="100" t="s">
        <v>457</v>
      </c>
      <c r="E199" s="100" t="s">
        <v>148</v>
      </c>
      <c r="F199" s="199">
        <v>45205</v>
      </c>
      <c r="G199" s="73"/>
      <c r="H199" s="73"/>
      <c r="I199" s="73"/>
      <c r="J199" s="73"/>
      <c r="K199" s="73"/>
      <c r="L199" s="73"/>
      <c r="EB199" s="95"/>
    </row>
    <row r="200" spans="1:132" ht="12" x14ac:dyDescent="0.2">
      <c r="A200" s="100" t="s">
        <v>926</v>
      </c>
      <c r="B200" s="100" t="s">
        <v>772</v>
      </c>
      <c r="C200" s="100" t="s">
        <v>773</v>
      </c>
      <c r="D200" s="100" t="s">
        <v>457</v>
      </c>
      <c r="E200" s="100" t="s">
        <v>142</v>
      </c>
      <c r="F200" s="199">
        <v>45261</v>
      </c>
      <c r="G200" s="73"/>
      <c r="H200" s="73"/>
      <c r="I200" s="73"/>
      <c r="J200" s="73"/>
      <c r="K200" s="73"/>
      <c r="L200" s="73"/>
      <c r="EB200" s="95"/>
    </row>
    <row r="201" spans="1:132" ht="12" x14ac:dyDescent="0.2">
      <c r="A201" s="100" t="s">
        <v>927</v>
      </c>
      <c r="B201" s="100" t="s">
        <v>774</v>
      </c>
      <c r="C201" s="100" t="s">
        <v>775</v>
      </c>
      <c r="D201" s="100" t="s">
        <v>457</v>
      </c>
      <c r="E201" s="100" t="s">
        <v>143</v>
      </c>
      <c r="F201" s="199">
        <v>45168</v>
      </c>
      <c r="G201" s="73"/>
      <c r="H201" s="73"/>
      <c r="I201" s="73"/>
      <c r="J201" s="73"/>
      <c r="K201" s="73"/>
      <c r="L201" s="73"/>
      <c r="EB201" s="95"/>
    </row>
    <row r="202" spans="1:132" ht="12" x14ac:dyDescent="0.2">
      <c r="A202" s="100" t="s">
        <v>928</v>
      </c>
      <c r="B202" s="100" t="s">
        <v>776</v>
      </c>
      <c r="C202" s="100" t="s">
        <v>777</v>
      </c>
      <c r="D202" s="100" t="s">
        <v>457</v>
      </c>
      <c r="E202" s="100" t="s">
        <v>139</v>
      </c>
      <c r="F202" s="199">
        <v>45223</v>
      </c>
      <c r="G202" s="73"/>
      <c r="H202" s="73"/>
      <c r="I202" s="73"/>
      <c r="J202" s="73"/>
      <c r="K202" s="73"/>
      <c r="L202" s="73"/>
      <c r="EB202" s="95"/>
    </row>
    <row r="203" spans="1:132" ht="12" x14ac:dyDescent="0.2">
      <c r="A203" s="100" t="s">
        <v>929</v>
      </c>
      <c r="B203" s="100" t="s">
        <v>778</v>
      </c>
      <c r="C203" s="100" t="s">
        <v>779</v>
      </c>
      <c r="D203" s="100" t="s">
        <v>457</v>
      </c>
      <c r="E203" s="100" t="s">
        <v>63</v>
      </c>
      <c r="F203" s="199">
        <v>45261</v>
      </c>
      <c r="G203" s="73"/>
      <c r="H203" s="73"/>
      <c r="I203" s="73"/>
      <c r="J203" s="73"/>
      <c r="K203" s="73"/>
      <c r="L203" s="73"/>
      <c r="EB203" s="95"/>
    </row>
    <row r="204" spans="1:132" ht="12" x14ac:dyDescent="0.2">
      <c r="A204" s="100" t="s">
        <v>930</v>
      </c>
      <c r="B204" s="100" t="s">
        <v>977</v>
      </c>
      <c r="C204" s="100" t="s">
        <v>780</v>
      </c>
      <c r="D204" s="100" t="s">
        <v>457</v>
      </c>
      <c r="E204" s="100" t="s">
        <v>62</v>
      </c>
      <c r="F204" s="199">
        <v>45265</v>
      </c>
      <c r="G204" s="73"/>
      <c r="H204" s="73"/>
      <c r="I204" s="73"/>
      <c r="J204" s="73"/>
      <c r="K204" s="73"/>
      <c r="L204" s="73"/>
      <c r="EB204" s="95"/>
    </row>
    <row r="205" spans="1:132" ht="12" x14ac:dyDescent="0.2">
      <c r="A205" s="100" t="s">
        <v>931</v>
      </c>
      <c r="B205" s="100" t="s">
        <v>781</v>
      </c>
      <c r="C205" s="100" t="s">
        <v>782</v>
      </c>
      <c r="D205" s="100" t="s">
        <v>457</v>
      </c>
      <c r="E205" s="100" t="s">
        <v>143</v>
      </c>
      <c r="F205" s="199">
        <v>45419</v>
      </c>
      <c r="G205" s="73"/>
      <c r="H205" s="73"/>
      <c r="I205" s="73"/>
      <c r="J205" s="73"/>
      <c r="K205" s="73"/>
      <c r="L205" s="73"/>
      <c r="EB205" s="95"/>
    </row>
    <row r="206" spans="1:132" ht="12" x14ac:dyDescent="0.2">
      <c r="A206" s="100" t="s">
        <v>932</v>
      </c>
      <c r="B206" s="100" t="s">
        <v>783</v>
      </c>
      <c r="C206" s="100" t="s">
        <v>784</v>
      </c>
      <c r="D206" s="100" t="s">
        <v>457</v>
      </c>
      <c r="E206" s="100" t="s">
        <v>140</v>
      </c>
      <c r="F206" s="199">
        <v>45420</v>
      </c>
      <c r="G206" s="73"/>
      <c r="H206" s="73"/>
      <c r="I206" s="73"/>
      <c r="J206" s="73"/>
      <c r="K206" s="73"/>
      <c r="L206" s="73"/>
      <c r="EB206" s="95"/>
    </row>
    <row r="207" spans="1:132" ht="12" x14ac:dyDescent="0.2">
      <c r="A207" s="100" t="s">
        <v>933</v>
      </c>
      <c r="B207" s="100" t="s">
        <v>785</v>
      </c>
      <c r="C207" s="100" t="s">
        <v>786</v>
      </c>
      <c r="D207" s="100" t="s">
        <v>457</v>
      </c>
      <c r="E207" s="100" t="s">
        <v>146</v>
      </c>
      <c r="F207" s="199">
        <v>45408</v>
      </c>
      <c r="G207" s="73"/>
      <c r="H207" s="73"/>
      <c r="I207" s="73"/>
      <c r="J207" s="73"/>
      <c r="K207" s="73"/>
      <c r="L207" s="73"/>
      <c r="EB207" s="95"/>
    </row>
    <row r="208" spans="1:132" ht="12" x14ac:dyDescent="0.2">
      <c r="A208" s="100" t="s">
        <v>978</v>
      </c>
      <c r="B208" s="100" t="s">
        <v>979</v>
      </c>
      <c r="C208" s="100" t="s">
        <v>980</v>
      </c>
      <c r="D208" s="100" t="s">
        <v>457</v>
      </c>
      <c r="E208" s="100" t="s">
        <v>139</v>
      </c>
      <c r="F208" s="199">
        <v>45608</v>
      </c>
      <c r="G208" s="73"/>
      <c r="H208" s="73"/>
      <c r="I208" s="73"/>
      <c r="J208" s="73"/>
      <c r="K208" s="73"/>
      <c r="L208" s="73"/>
      <c r="EB208" s="95"/>
    </row>
    <row r="209" spans="1:132" ht="12" x14ac:dyDescent="0.2">
      <c r="A209" s="100" t="s">
        <v>934</v>
      </c>
      <c r="B209" s="100" t="s">
        <v>787</v>
      </c>
      <c r="C209" s="100" t="s">
        <v>788</v>
      </c>
      <c r="D209" s="100" t="s">
        <v>457</v>
      </c>
      <c r="E209" s="100" t="s">
        <v>64</v>
      </c>
      <c r="F209" s="199">
        <v>45405</v>
      </c>
      <c r="G209" s="73"/>
      <c r="H209" s="73"/>
      <c r="I209" s="73"/>
      <c r="J209" s="73"/>
      <c r="K209" s="73"/>
      <c r="L209" s="73"/>
      <c r="EB209" s="95"/>
    </row>
    <row r="210" spans="1:132" ht="12" x14ac:dyDescent="0.2">
      <c r="A210" s="100" t="s">
        <v>981</v>
      </c>
      <c r="B210" s="100" t="s">
        <v>982</v>
      </c>
      <c r="C210" s="100" t="s">
        <v>983</v>
      </c>
      <c r="D210" s="100" t="s">
        <v>457</v>
      </c>
      <c r="E210" s="100" t="s">
        <v>143</v>
      </c>
      <c r="F210" s="199">
        <v>45405</v>
      </c>
      <c r="G210" s="73"/>
      <c r="H210" s="73"/>
      <c r="I210" s="73"/>
      <c r="J210" s="73"/>
      <c r="K210" s="73"/>
      <c r="L210" s="73"/>
      <c r="EB210" s="95"/>
    </row>
    <row r="211" spans="1:132" ht="12" x14ac:dyDescent="0.2">
      <c r="A211" s="100" t="s">
        <v>935</v>
      </c>
      <c r="B211" s="100" t="s">
        <v>789</v>
      </c>
      <c r="C211" s="100" t="s">
        <v>790</v>
      </c>
      <c r="D211" s="100" t="s">
        <v>457</v>
      </c>
      <c r="E211" s="100" t="s">
        <v>63</v>
      </c>
      <c r="F211" s="199">
        <v>45478</v>
      </c>
      <c r="G211" s="73"/>
      <c r="H211" s="73"/>
      <c r="I211" s="73"/>
      <c r="J211" s="73"/>
      <c r="K211" s="73"/>
      <c r="L211" s="73"/>
      <c r="EB211" s="95"/>
    </row>
    <row r="212" spans="1:132" ht="12" x14ac:dyDescent="0.2">
      <c r="A212" s="100" t="s">
        <v>984</v>
      </c>
      <c r="B212" s="100" t="s">
        <v>985</v>
      </c>
      <c r="C212" s="100" t="s">
        <v>986</v>
      </c>
      <c r="D212" s="100" t="s">
        <v>457</v>
      </c>
      <c r="E212" s="100" t="s">
        <v>151</v>
      </c>
      <c r="F212" s="199">
        <v>45631</v>
      </c>
      <c r="G212" s="73"/>
      <c r="H212" s="73"/>
      <c r="I212" s="73"/>
      <c r="J212" s="73"/>
      <c r="K212" s="73"/>
      <c r="L212" s="73"/>
      <c r="EB212" s="95"/>
    </row>
    <row r="213" spans="1:132" ht="12" x14ac:dyDescent="0.2">
      <c r="A213" s="100" t="s">
        <v>987</v>
      </c>
      <c r="B213" s="100" t="s">
        <v>988</v>
      </c>
      <c r="C213" s="100" t="s">
        <v>989</v>
      </c>
      <c r="D213" s="100" t="s">
        <v>152</v>
      </c>
      <c r="E213" s="100" t="s">
        <v>152</v>
      </c>
      <c r="F213" s="199">
        <v>45625</v>
      </c>
      <c r="G213" s="73"/>
      <c r="H213" s="73"/>
      <c r="I213" s="73"/>
      <c r="J213" s="73"/>
      <c r="K213" s="73"/>
      <c r="L213" s="73"/>
      <c r="EB213" s="95"/>
    </row>
    <row r="214" spans="1:132" ht="12" x14ac:dyDescent="0.2">
      <c r="A214" s="100" t="s">
        <v>990</v>
      </c>
      <c r="B214" s="100" t="s">
        <v>991</v>
      </c>
      <c r="C214" s="100" t="s">
        <v>992</v>
      </c>
      <c r="D214" s="100" t="s">
        <v>457</v>
      </c>
      <c r="E214" s="100" t="s">
        <v>146</v>
      </c>
      <c r="F214" s="199">
        <v>45604</v>
      </c>
      <c r="G214" s="73"/>
      <c r="H214" s="73"/>
      <c r="I214" s="73"/>
      <c r="J214" s="73"/>
      <c r="K214" s="73"/>
      <c r="L214" s="73"/>
      <c r="EB214" s="95"/>
    </row>
    <row r="215" spans="1:132" ht="12" x14ac:dyDescent="0.2">
      <c r="A215" s="100" t="s">
        <v>936</v>
      </c>
      <c r="B215" s="100" t="s">
        <v>937</v>
      </c>
      <c r="C215" s="100" t="s">
        <v>938</v>
      </c>
      <c r="D215" s="100" t="s">
        <v>457</v>
      </c>
      <c r="E215" s="100" t="s">
        <v>63</v>
      </c>
      <c r="F215" s="199">
        <v>45531</v>
      </c>
      <c r="G215" s="73"/>
      <c r="H215" s="73"/>
      <c r="I215" s="73"/>
      <c r="J215" s="73"/>
      <c r="K215" s="73"/>
      <c r="L215" s="73"/>
      <c r="EB215" s="95"/>
    </row>
    <row r="216" spans="1:132" ht="12" x14ac:dyDescent="0.2">
      <c r="A216" s="100" t="s">
        <v>993</v>
      </c>
      <c r="B216" s="100" t="s">
        <v>994</v>
      </c>
      <c r="C216" s="100" t="s">
        <v>995</v>
      </c>
      <c r="D216" s="100" t="s">
        <v>457</v>
      </c>
      <c r="E216" s="100" t="s">
        <v>63</v>
      </c>
      <c r="F216" s="199">
        <v>45611</v>
      </c>
      <c r="G216" s="73"/>
      <c r="H216" s="73"/>
      <c r="I216" s="73"/>
      <c r="J216" s="73"/>
      <c r="K216" s="73"/>
      <c r="L216" s="73"/>
      <c r="EB216" s="95"/>
    </row>
    <row r="217" spans="1:132" ht="12" x14ac:dyDescent="0.2">
      <c r="A217" s="100" t="s">
        <v>996</v>
      </c>
      <c r="B217" s="100" t="s">
        <v>997</v>
      </c>
      <c r="C217" s="100" t="s">
        <v>998</v>
      </c>
      <c r="D217" s="100" t="s">
        <v>457</v>
      </c>
      <c r="E217" s="100" t="s">
        <v>149</v>
      </c>
      <c r="F217" s="199">
        <v>45589</v>
      </c>
      <c r="G217" s="73"/>
      <c r="H217" s="73"/>
      <c r="I217" s="73"/>
      <c r="J217" s="73"/>
      <c r="K217" s="73"/>
      <c r="L217" s="73"/>
      <c r="EB217" s="95"/>
    </row>
    <row r="218" spans="1:132" ht="12" x14ac:dyDescent="0.2">
      <c r="A218" s="100" t="s">
        <v>999</v>
      </c>
      <c r="B218" s="100" t="s">
        <v>1000</v>
      </c>
      <c r="C218" s="100" t="s">
        <v>1001</v>
      </c>
      <c r="D218" s="100" t="s">
        <v>457</v>
      </c>
      <c r="E218" s="100" t="s">
        <v>64</v>
      </c>
      <c r="F218" s="199">
        <v>45616</v>
      </c>
      <c r="G218" s="73"/>
      <c r="H218" s="73"/>
      <c r="I218" s="73"/>
      <c r="J218" s="73"/>
      <c r="K218" s="73"/>
      <c r="L218" s="73"/>
      <c r="EB218" s="95"/>
    </row>
    <row r="219" spans="1:132" ht="12" x14ac:dyDescent="0.2">
      <c r="A219" s="100" t="s">
        <v>1002</v>
      </c>
      <c r="B219" s="100" t="s">
        <v>1003</v>
      </c>
      <c r="C219" s="100" t="s">
        <v>1004</v>
      </c>
      <c r="D219" s="100" t="s">
        <v>457</v>
      </c>
      <c r="E219" s="100" t="s">
        <v>64</v>
      </c>
      <c r="F219" s="199">
        <v>45573</v>
      </c>
      <c r="G219" s="73"/>
      <c r="H219" s="73"/>
      <c r="I219" s="73"/>
      <c r="J219" s="73"/>
      <c r="K219" s="73"/>
      <c r="L219" s="73"/>
      <c r="EB219" s="95"/>
    </row>
    <row r="220" spans="1:132" ht="12" x14ac:dyDescent="0.2">
      <c r="A220" s="100" t="s">
        <v>1005</v>
      </c>
      <c r="B220" s="100" t="s">
        <v>1006</v>
      </c>
      <c r="C220" s="100" t="s">
        <v>1007</v>
      </c>
      <c r="D220" s="100" t="s">
        <v>457</v>
      </c>
      <c r="E220" s="100" t="s">
        <v>139</v>
      </c>
      <c r="F220" s="199">
        <v>45618</v>
      </c>
      <c r="G220" s="73"/>
      <c r="H220" s="73"/>
      <c r="I220" s="73"/>
      <c r="J220" s="73"/>
      <c r="K220" s="73"/>
      <c r="L220" s="73"/>
      <c r="EB220" s="95"/>
    </row>
    <row r="221" spans="1:132" ht="12" x14ac:dyDescent="0.2">
      <c r="A221" s="100" t="s">
        <v>1008</v>
      </c>
      <c r="B221" s="100" t="s">
        <v>1009</v>
      </c>
      <c r="C221" s="100" t="s">
        <v>1010</v>
      </c>
      <c r="D221" s="100" t="s">
        <v>457</v>
      </c>
      <c r="E221" s="100" t="s">
        <v>62</v>
      </c>
      <c r="F221" s="199">
        <v>45819</v>
      </c>
      <c r="G221" s="73"/>
      <c r="H221" s="73"/>
      <c r="I221" s="73"/>
      <c r="J221" s="73"/>
      <c r="K221" s="73"/>
      <c r="L221" s="73"/>
      <c r="EB221" s="95"/>
    </row>
    <row r="222" spans="1:132" ht="12" x14ac:dyDescent="0.2">
      <c r="A222" s="100" t="s">
        <v>1011</v>
      </c>
      <c r="B222" s="100" t="s">
        <v>1012</v>
      </c>
      <c r="C222" s="100" t="s">
        <v>1013</v>
      </c>
      <c r="D222" s="100" t="s">
        <v>457</v>
      </c>
      <c r="E222" s="100" t="s">
        <v>139</v>
      </c>
      <c r="F222" s="199">
        <v>45791</v>
      </c>
      <c r="G222" s="73"/>
      <c r="H222" s="73"/>
      <c r="I222" s="73"/>
      <c r="J222" s="73"/>
      <c r="K222" s="73"/>
      <c r="L222" s="73"/>
      <c r="EB222" s="95"/>
    </row>
    <row r="223" spans="1:132" ht="12" x14ac:dyDescent="0.2">
      <c r="A223" s="100" t="s">
        <v>1014</v>
      </c>
      <c r="B223" s="100" t="s">
        <v>1015</v>
      </c>
      <c r="C223" s="100" t="s">
        <v>1016</v>
      </c>
      <c r="D223" s="100" t="s">
        <v>457</v>
      </c>
      <c r="E223" s="100" t="s">
        <v>139</v>
      </c>
      <c r="F223" s="199">
        <v>45800</v>
      </c>
      <c r="G223" s="73"/>
      <c r="H223" s="73"/>
      <c r="I223" s="73"/>
      <c r="J223" s="73"/>
      <c r="K223" s="73"/>
      <c r="L223" s="73"/>
      <c r="EB223" s="95"/>
    </row>
    <row r="224" spans="1:132" ht="12" x14ac:dyDescent="0.2">
      <c r="A224" s="100" t="s">
        <v>1017</v>
      </c>
      <c r="B224" s="100" t="s">
        <v>1018</v>
      </c>
      <c r="C224" s="100" t="s">
        <v>1019</v>
      </c>
      <c r="D224" s="100" t="s">
        <v>457</v>
      </c>
      <c r="E224" s="100" t="s">
        <v>63</v>
      </c>
      <c r="F224" s="199">
        <v>45797</v>
      </c>
      <c r="G224" s="73"/>
      <c r="H224" s="73"/>
      <c r="I224" s="73"/>
      <c r="J224" s="73"/>
      <c r="K224" s="73"/>
      <c r="L224" s="73"/>
      <c r="EB224" s="95"/>
    </row>
    <row r="225" spans="1:132" x14ac:dyDescent="0.25">
      <c r="A225" s="100" t="s">
        <v>66</v>
      </c>
      <c r="B225" s="109" t="s">
        <v>28</v>
      </c>
      <c r="C225" s="109" t="s">
        <v>28</v>
      </c>
      <c r="D225" s="109" t="s">
        <v>28</v>
      </c>
      <c r="E225" s="109" t="s">
        <v>28</v>
      </c>
      <c r="F225" s="108" t="s">
        <v>28</v>
      </c>
      <c r="G225" s="110"/>
      <c r="H225" s="102"/>
      <c r="J225" s="102"/>
      <c r="K225" s="102"/>
      <c r="EB225" s="95"/>
    </row>
    <row r="226" spans="1:132" x14ac:dyDescent="0.25">
      <c r="F226" s="111"/>
      <c r="H226" s="102"/>
      <c r="J226" s="102"/>
      <c r="K226" s="102"/>
      <c r="EB226" s="95"/>
    </row>
    <row r="227" spans="1:132" x14ac:dyDescent="0.25">
      <c r="F227" s="111"/>
      <c r="H227" s="102"/>
      <c r="J227" s="102"/>
      <c r="K227" s="102"/>
      <c r="EB227" s="95"/>
    </row>
    <row r="228" spans="1:132" x14ac:dyDescent="0.25">
      <c r="F228" s="111"/>
      <c r="H228" s="102"/>
      <c r="J228" s="102"/>
      <c r="K228" s="102"/>
      <c r="EB228" s="95"/>
    </row>
    <row r="229" spans="1:132" x14ac:dyDescent="0.25">
      <c r="F229" s="111"/>
      <c r="H229" s="102"/>
      <c r="J229" s="102"/>
      <c r="K229" s="102"/>
      <c r="EB229" s="95"/>
    </row>
    <row r="230" spans="1:132" x14ac:dyDescent="0.25">
      <c r="F230" s="111"/>
      <c r="H230" s="102"/>
      <c r="J230" s="102"/>
      <c r="K230" s="102"/>
      <c r="EB230" s="95"/>
    </row>
    <row r="231" spans="1:132" x14ac:dyDescent="0.25">
      <c r="F231" s="111"/>
      <c r="H231" s="102"/>
      <c r="J231" s="102"/>
      <c r="K231" s="102"/>
      <c r="EB231" s="95"/>
    </row>
    <row r="232" spans="1:132" x14ac:dyDescent="0.25">
      <c r="F232" s="111"/>
      <c r="H232" s="102"/>
      <c r="J232" s="102"/>
      <c r="K232" s="102"/>
      <c r="EB232" s="95"/>
    </row>
    <row r="233" spans="1:132" x14ac:dyDescent="0.25">
      <c r="F233" s="111"/>
      <c r="H233" s="102"/>
      <c r="J233" s="102"/>
      <c r="K233" s="102"/>
      <c r="EB233" s="95"/>
    </row>
    <row r="234" spans="1:132" x14ac:dyDescent="0.25">
      <c r="F234" s="111"/>
      <c r="H234" s="102"/>
      <c r="J234" s="102"/>
      <c r="K234" s="102"/>
      <c r="EB234" s="95"/>
    </row>
    <row r="235" spans="1:132" x14ac:dyDescent="0.25">
      <c r="F235" s="111"/>
      <c r="H235" s="102"/>
      <c r="J235" s="102"/>
      <c r="K235" s="102"/>
      <c r="EB235" s="95"/>
    </row>
    <row r="236" spans="1:132" x14ac:dyDescent="0.25">
      <c r="F236" s="111"/>
      <c r="H236" s="102"/>
      <c r="J236" s="102"/>
      <c r="K236" s="102"/>
      <c r="EB236" s="95"/>
    </row>
    <row r="237" spans="1:132" x14ac:dyDescent="0.25">
      <c r="F237" s="111"/>
      <c r="H237" s="102"/>
      <c r="J237" s="102"/>
      <c r="K237" s="102"/>
      <c r="EB237" s="95"/>
    </row>
    <row r="238" spans="1:132" x14ac:dyDescent="0.25">
      <c r="F238" s="111"/>
      <c r="H238" s="102"/>
      <c r="J238" s="102"/>
      <c r="K238" s="102"/>
      <c r="EB238" s="95"/>
    </row>
    <row r="239" spans="1:132" x14ac:dyDescent="0.25">
      <c r="F239" s="111"/>
      <c r="H239" s="102"/>
      <c r="J239" s="102"/>
      <c r="K239" s="102"/>
      <c r="EB239" s="95"/>
    </row>
    <row r="240" spans="1:132" x14ac:dyDescent="0.25">
      <c r="F240" s="111"/>
      <c r="H240" s="102"/>
      <c r="J240" s="102"/>
      <c r="K240" s="102"/>
      <c r="EB240" s="95"/>
    </row>
    <row r="241" spans="6:132" x14ac:dyDescent="0.25">
      <c r="F241" s="111"/>
      <c r="H241" s="102"/>
      <c r="J241" s="102"/>
      <c r="K241" s="102"/>
      <c r="EB241" s="95"/>
    </row>
    <row r="242" spans="6:132" x14ac:dyDescent="0.25">
      <c r="F242" s="111"/>
      <c r="H242" s="102"/>
      <c r="J242" s="102"/>
      <c r="K242" s="102"/>
      <c r="EB242" s="95"/>
    </row>
    <row r="243" spans="6:132" x14ac:dyDescent="0.25">
      <c r="F243" s="111"/>
      <c r="H243" s="102"/>
      <c r="J243" s="102"/>
      <c r="K243" s="102"/>
      <c r="EB243" s="95"/>
    </row>
    <row r="244" spans="6:132" x14ac:dyDescent="0.25">
      <c r="F244" s="111"/>
      <c r="H244" s="102"/>
      <c r="J244" s="102"/>
      <c r="K244" s="102"/>
      <c r="EB244" s="95"/>
    </row>
    <row r="245" spans="6:132" x14ac:dyDescent="0.25">
      <c r="F245" s="111"/>
      <c r="H245" s="102"/>
      <c r="J245" s="102"/>
      <c r="K245" s="102"/>
      <c r="EB245" s="95"/>
    </row>
    <row r="246" spans="6:132" x14ac:dyDescent="0.25">
      <c r="F246" s="111"/>
      <c r="H246" s="102"/>
      <c r="J246" s="102"/>
      <c r="K246" s="102"/>
      <c r="EB246" s="95"/>
    </row>
    <row r="247" spans="6:132" x14ac:dyDescent="0.25">
      <c r="F247" s="111"/>
      <c r="H247" s="102"/>
      <c r="J247" s="102"/>
      <c r="K247" s="102"/>
      <c r="EB247" s="95"/>
    </row>
    <row r="248" spans="6:132" x14ac:dyDescent="0.25">
      <c r="F248" s="111"/>
      <c r="H248" s="102"/>
      <c r="J248" s="102"/>
      <c r="K248" s="102"/>
      <c r="EB248" s="95"/>
    </row>
    <row r="249" spans="6:132" x14ac:dyDescent="0.25">
      <c r="F249" s="111"/>
      <c r="H249" s="102"/>
      <c r="J249" s="102"/>
      <c r="K249" s="102"/>
      <c r="EB249" s="95"/>
    </row>
    <row r="250" spans="6:132" x14ac:dyDescent="0.25">
      <c r="F250" s="111"/>
      <c r="H250" s="102"/>
      <c r="J250" s="102"/>
      <c r="K250" s="102"/>
      <c r="EB250" s="95"/>
    </row>
    <row r="251" spans="6:132" x14ac:dyDescent="0.25">
      <c r="F251" s="111"/>
      <c r="H251" s="102"/>
      <c r="J251" s="102"/>
      <c r="K251" s="102"/>
      <c r="EB251" s="95"/>
    </row>
    <row r="252" spans="6:132" x14ac:dyDescent="0.25">
      <c r="F252" s="111"/>
      <c r="H252" s="102"/>
      <c r="J252" s="102"/>
      <c r="K252" s="102"/>
      <c r="EB252" s="95"/>
    </row>
    <row r="253" spans="6:132" x14ac:dyDescent="0.25">
      <c r="F253" s="111"/>
      <c r="H253" s="102"/>
      <c r="J253" s="102"/>
      <c r="K253" s="102"/>
      <c r="EB253" s="95"/>
    </row>
    <row r="254" spans="6:132" x14ac:dyDescent="0.25">
      <c r="F254" s="111"/>
      <c r="H254" s="102"/>
      <c r="J254" s="102"/>
      <c r="K254" s="102"/>
      <c r="EB254" s="95"/>
    </row>
    <row r="255" spans="6:132" x14ac:dyDescent="0.25">
      <c r="F255" s="111"/>
      <c r="H255" s="102"/>
      <c r="J255" s="102"/>
      <c r="K255" s="102"/>
      <c r="EB255" s="95"/>
    </row>
    <row r="256" spans="6:132" x14ac:dyDescent="0.25">
      <c r="F256" s="111"/>
      <c r="H256" s="102"/>
      <c r="J256" s="102"/>
      <c r="K256" s="102"/>
      <c r="EB256" s="95"/>
    </row>
    <row r="257" spans="6:132" x14ac:dyDescent="0.25">
      <c r="F257" s="111"/>
      <c r="H257" s="102"/>
      <c r="J257" s="102"/>
      <c r="K257" s="102"/>
      <c r="EB257" s="95"/>
    </row>
    <row r="258" spans="6:132" x14ac:dyDescent="0.25">
      <c r="F258" s="111"/>
      <c r="H258" s="102"/>
      <c r="J258" s="102"/>
      <c r="K258" s="102"/>
      <c r="EB258" s="95"/>
    </row>
    <row r="259" spans="6:132" x14ac:dyDescent="0.25">
      <c r="F259" s="111"/>
      <c r="H259" s="102"/>
      <c r="J259" s="102"/>
      <c r="K259" s="102"/>
      <c r="EB259" s="95"/>
    </row>
    <row r="260" spans="6:132" x14ac:dyDescent="0.25">
      <c r="F260" s="111"/>
      <c r="H260" s="102"/>
      <c r="J260" s="102"/>
      <c r="K260" s="102"/>
      <c r="EB260" s="95"/>
    </row>
    <row r="261" spans="6:132" x14ac:dyDescent="0.25">
      <c r="F261" s="111"/>
      <c r="H261" s="102"/>
      <c r="J261" s="102"/>
      <c r="K261" s="102"/>
      <c r="EB261" s="95"/>
    </row>
    <row r="262" spans="6:132" x14ac:dyDescent="0.25">
      <c r="F262" s="111"/>
      <c r="H262" s="102"/>
      <c r="J262" s="102"/>
      <c r="K262" s="102"/>
      <c r="EB262" s="95"/>
    </row>
    <row r="263" spans="6:132" x14ac:dyDescent="0.25">
      <c r="F263" s="111"/>
      <c r="H263" s="102"/>
      <c r="J263" s="102"/>
      <c r="K263" s="102"/>
      <c r="EB263" s="95"/>
    </row>
    <row r="264" spans="6:132" x14ac:dyDescent="0.25">
      <c r="F264" s="111"/>
      <c r="H264" s="102"/>
      <c r="J264" s="102"/>
      <c r="K264" s="102"/>
      <c r="EB264" s="95"/>
    </row>
    <row r="265" spans="6:132" x14ac:dyDescent="0.25">
      <c r="F265" s="111"/>
      <c r="H265" s="102"/>
      <c r="J265" s="102"/>
      <c r="K265" s="102"/>
      <c r="EB265" s="95"/>
    </row>
    <row r="266" spans="6:132" x14ac:dyDescent="0.25">
      <c r="F266" s="111"/>
      <c r="H266" s="102"/>
      <c r="J266" s="102"/>
      <c r="K266" s="102"/>
      <c r="EB266" s="95"/>
    </row>
    <row r="267" spans="6:132" x14ac:dyDescent="0.25">
      <c r="F267" s="111"/>
      <c r="H267" s="102"/>
      <c r="J267" s="102"/>
      <c r="K267" s="102"/>
      <c r="EB267" s="95"/>
    </row>
    <row r="268" spans="6:132" x14ac:dyDescent="0.25">
      <c r="F268" s="111"/>
      <c r="H268" s="102"/>
      <c r="J268" s="102"/>
      <c r="K268" s="102"/>
      <c r="EB268" s="95"/>
    </row>
    <row r="269" spans="6:132" x14ac:dyDescent="0.25">
      <c r="F269" s="111"/>
      <c r="H269" s="102"/>
      <c r="J269" s="102"/>
      <c r="K269" s="102"/>
      <c r="EB269" s="95"/>
    </row>
    <row r="270" spans="6:132" x14ac:dyDescent="0.25">
      <c r="F270" s="111"/>
      <c r="H270" s="102"/>
      <c r="J270" s="102"/>
      <c r="K270" s="102"/>
      <c r="EB270" s="95"/>
    </row>
    <row r="271" spans="6:132" x14ac:dyDescent="0.25">
      <c r="F271" s="111"/>
      <c r="H271" s="102"/>
      <c r="J271" s="102"/>
      <c r="K271" s="102"/>
      <c r="EB271" s="95"/>
    </row>
    <row r="272" spans="6:132" x14ac:dyDescent="0.25">
      <c r="F272" s="111"/>
      <c r="H272" s="102"/>
      <c r="J272" s="102"/>
      <c r="K272" s="102"/>
      <c r="EB272" s="95"/>
    </row>
    <row r="273" spans="6:132" x14ac:dyDescent="0.25">
      <c r="F273" s="111"/>
      <c r="H273" s="102"/>
      <c r="J273" s="102"/>
      <c r="K273" s="102"/>
      <c r="EB273" s="95"/>
    </row>
    <row r="274" spans="6:132" x14ac:dyDescent="0.25">
      <c r="F274" s="111"/>
      <c r="H274" s="102"/>
      <c r="J274" s="102"/>
      <c r="K274" s="102"/>
      <c r="EB274" s="95"/>
    </row>
    <row r="275" spans="6:132" x14ac:dyDescent="0.25">
      <c r="F275" s="111"/>
      <c r="H275" s="102"/>
      <c r="J275" s="102"/>
      <c r="K275" s="102"/>
      <c r="EB275" s="95"/>
    </row>
    <row r="276" spans="6:132" x14ac:dyDescent="0.25">
      <c r="F276" s="111"/>
      <c r="H276" s="102"/>
      <c r="J276" s="102"/>
      <c r="K276" s="102"/>
      <c r="EB276" s="95"/>
    </row>
    <row r="277" spans="6:132" x14ac:dyDescent="0.25">
      <c r="F277" s="111"/>
      <c r="H277" s="102"/>
      <c r="J277" s="102"/>
      <c r="K277" s="102"/>
      <c r="EB277" s="95"/>
    </row>
    <row r="278" spans="6:132" x14ac:dyDescent="0.25">
      <c r="F278" s="111"/>
      <c r="H278" s="102"/>
      <c r="J278" s="102"/>
      <c r="K278" s="102"/>
      <c r="EB278" s="95"/>
    </row>
    <row r="279" spans="6:132" x14ac:dyDescent="0.25">
      <c r="F279" s="111"/>
      <c r="H279" s="102"/>
      <c r="J279" s="102"/>
      <c r="K279" s="102"/>
      <c r="EB279" s="95"/>
    </row>
    <row r="280" spans="6:132" x14ac:dyDescent="0.25">
      <c r="F280" s="111"/>
      <c r="H280" s="102"/>
      <c r="J280" s="102"/>
      <c r="K280" s="102"/>
      <c r="EB280" s="95"/>
    </row>
    <row r="281" spans="6:132" x14ac:dyDescent="0.25">
      <c r="F281" s="111"/>
      <c r="H281" s="102"/>
      <c r="J281" s="102"/>
      <c r="K281" s="102"/>
      <c r="EB281" s="95"/>
    </row>
    <row r="282" spans="6:132" x14ac:dyDescent="0.25">
      <c r="F282" s="111"/>
      <c r="H282" s="102"/>
      <c r="J282" s="102"/>
      <c r="K282" s="102"/>
      <c r="EB282" s="95"/>
    </row>
    <row r="283" spans="6:132" x14ac:dyDescent="0.25">
      <c r="F283" s="111"/>
      <c r="H283" s="102"/>
      <c r="J283" s="102"/>
      <c r="K283" s="102"/>
      <c r="EB283" s="95"/>
    </row>
    <row r="284" spans="6:132" x14ac:dyDescent="0.25">
      <c r="F284" s="111"/>
      <c r="H284" s="102"/>
      <c r="J284" s="102"/>
      <c r="K284" s="102"/>
      <c r="EB284" s="95"/>
    </row>
    <row r="285" spans="6:132" x14ac:dyDescent="0.25">
      <c r="F285" s="111"/>
      <c r="H285" s="102"/>
      <c r="J285" s="102"/>
      <c r="K285" s="102"/>
      <c r="EB285" s="95"/>
    </row>
    <row r="286" spans="6:132" x14ac:dyDescent="0.25">
      <c r="F286" s="111"/>
      <c r="H286" s="102"/>
      <c r="J286" s="102"/>
      <c r="K286" s="102"/>
      <c r="EB286" s="95"/>
    </row>
    <row r="287" spans="6:132" x14ac:dyDescent="0.25">
      <c r="F287" s="111"/>
      <c r="H287" s="102"/>
      <c r="J287" s="102"/>
      <c r="K287" s="102"/>
      <c r="EB287" s="95"/>
    </row>
    <row r="288" spans="6:132" x14ac:dyDescent="0.25">
      <c r="F288" s="111"/>
      <c r="H288" s="102"/>
      <c r="J288" s="102"/>
      <c r="K288" s="102"/>
      <c r="EB288" s="95"/>
    </row>
    <row r="289" spans="6:132" x14ac:dyDescent="0.25">
      <c r="F289" s="111"/>
      <c r="H289" s="102"/>
      <c r="J289" s="102"/>
      <c r="K289" s="102"/>
      <c r="EB289" s="95"/>
    </row>
    <row r="290" spans="6:132" x14ac:dyDescent="0.25">
      <c r="F290" s="111"/>
      <c r="H290" s="102"/>
      <c r="J290" s="102"/>
      <c r="K290" s="102"/>
      <c r="EB290" s="95"/>
    </row>
    <row r="291" spans="6:132" x14ac:dyDescent="0.25">
      <c r="F291" s="111"/>
      <c r="H291" s="102"/>
      <c r="J291" s="102"/>
      <c r="K291" s="102"/>
      <c r="EB291" s="95"/>
    </row>
    <row r="292" spans="6:132" x14ac:dyDescent="0.25">
      <c r="F292" s="111"/>
      <c r="H292" s="102"/>
      <c r="J292" s="102"/>
      <c r="K292" s="102"/>
      <c r="EB292" s="95"/>
    </row>
    <row r="293" spans="6:132" x14ac:dyDescent="0.25">
      <c r="F293" s="111"/>
      <c r="H293" s="102"/>
      <c r="J293" s="102"/>
      <c r="K293" s="102"/>
      <c r="EB293" s="95"/>
    </row>
    <row r="294" spans="6:132" x14ac:dyDescent="0.25">
      <c r="F294" s="111"/>
      <c r="H294" s="102"/>
      <c r="J294" s="102"/>
      <c r="K294" s="102"/>
      <c r="EB294" s="95"/>
    </row>
    <row r="295" spans="6:132" x14ac:dyDescent="0.25">
      <c r="F295" s="111"/>
      <c r="H295" s="102"/>
      <c r="J295" s="102"/>
      <c r="K295" s="102"/>
      <c r="EB295" s="95"/>
    </row>
    <row r="296" spans="6:132" x14ac:dyDescent="0.25">
      <c r="F296" s="111"/>
      <c r="H296" s="102"/>
      <c r="J296" s="102"/>
      <c r="K296" s="102"/>
      <c r="EB296" s="95"/>
    </row>
    <row r="297" spans="6:132" x14ac:dyDescent="0.25">
      <c r="F297" s="111"/>
      <c r="H297" s="102"/>
      <c r="J297" s="102"/>
      <c r="K297" s="102"/>
      <c r="EB297" s="95"/>
    </row>
    <row r="298" spans="6:132" x14ac:dyDescent="0.25">
      <c r="F298" s="111"/>
      <c r="H298" s="102"/>
      <c r="J298" s="102"/>
      <c r="K298" s="102"/>
      <c r="EB298" s="95"/>
    </row>
    <row r="299" spans="6:132" x14ac:dyDescent="0.25">
      <c r="F299" s="111"/>
      <c r="H299" s="102"/>
      <c r="J299" s="102"/>
      <c r="K299" s="102"/>
      <c r="EB299" s="95"/>
    </row>
    <row r="300" spans="6:132" x14ac:dyDescent="0.25">
      <c r="F300" s="111"/>
      <c r="H300" s="102"/>
      <c r="J300" s="102"/>
      <c r="K300" s="102"/>
      <c r="EB300" s="95"/>
    </row>
    <row r="301" spans="6:132" x14ac:dyDescent="0.25">
      <c r="F301" s="111"/>
      <c r="H301" s="102"/>
      <c r="J301" s="102"/>
      <c r="K301" s="102"/>
      <c r="EB301" s="95"/>
    </row>
    <row r="302" spans="6:132" x14ac:dyDescent="0.25">
      <c r="F302" s="111"/>
      <c r="H302" s="102"/>
      <c r="J302" s="102"/>
      <c r="K302" s="102"/>
      <c r="EB302" s="95"/>
    </row>
    <row r="303" spans="6:132" x14ac:dyDescent="0.25">
      <c r="F303" s="111"/>
      <c r="H303" s="102"/>
      <c r="J303" s="102"/>
      <c r="K303" s="102"/>
      <c r="EB303" s="95"/>
    </row>
    <row r="304" spans="6:132" x14ac:dyDescent="0.25">
      <c r="F304" s="111"/>
      <c r="H304" s="102"/>
      <c r="J304" s="102"/>
      <c r="K304" s="102"/>
      <c r="EB304" s="95"/>
    </row>
    <row r="305" spans="6:132" x14ac:dyDescent="0.25">
      <c r="F305" s="111"/>
      <c r="H305" s="102"/>
      <c r="J305" s="102"/>
      <c r="K305" s="102"/>
      <c r="EB305" s="95"/>
    </row>
    <row r="306" spans="6:132" x14ac:dyDescent="0.25">
      <c r="F306" s="111"/>
      <c r="H306" s="102"/>
      <c r="J306" s="102"/>
      <c r="K306" s="102"/>
      <c r="EB306" s="95"/>
    </row>
    <row r="307" spans="6:132" x14ac:dyDescent="0.25">
      <c r="F307" s="111"/>
      <c r="H307" s="102"/>
      <c r="J307" s="102"/>
      <c r="K307" s="102"/>
      <c r="EB307" s="95"/>
    </row>
    <row r="308" spans="6:132" x14ac:dyDescent="0.25">
      <c r="F308" s="111"/>
      <c r="H308" s="102"/>
      <c r="J308" s="102"/>
      <c r="K308" s="102"/>
      <c r="EB308" s="95"/>
    </row>
    <row r="309" spans="6:132" x14ac:dyDescent="0.25">
      <c r="F309" s="111"/>
      <c r="H309" s="102"/>
      <c r="J309" s="102"/>
      <c r="K309" s="102"/>
      <c r="EB309" s="95"/>
    </row>
    <row r="310" spans="6:132" x14ac:dyDescent="0.25">
      <c r="F310" s="111"/>
      <c r="H310" s="102"/>
      <c r="J310" s="102"/>
      <c r="K310" s="102"/>
      <c r="EB310" s="95"/>
    </row>
    <row r="311" spans="6:132" x14ac:dyDescent="0.25">
      <c r="F311" s="111"/>
      <c r="H311" s="102"/>
      <c r="J311" s="102"/>
      <c r="K311" s="102"/>
      <c r="EB311" s="95"/>
    </row>
    <row r="312" spans="6:132" x14ac:dyDescent="0.25">
      <c r="F312" s="111"/>
      <c r="H312" s="102"/>
      <c r="J312" s="102"/>
      <c r="K312" s="102"/>
      <c r="EB312" s="95"/>
    </row>
    <row r="313" spans="6:132" x14ac:dyDescent="0.25">
      <c r="F313" s="111"/>
      <c r="H313" s="102"/>
      <c r="J313" s="102"/>
      <c r="K313" s="102"/>
      <c r="EB313" s="95"/>
    </row>
    <row r="314" spans="6:132" x14ac:dyDescent="0.25">
      <c r="F314" s="111"/>
      <c r="H314" s="102"/>
      <c r="J314" s="102"/>
      <c r="K314" s="102"/>
      <c r="EB314" s="95"/>
    </row>
    <row r="315" spans="6:132" x14ac:dyDescent="0.25">
      <c r="F315" s="111"/>
      <c r="H315" s="102"/>
      <c r="J315" s="102"/>
      <c r="K315" s="102"/>
      <c r="EB315" s="95"/>
    </row>
    <row r="316" spans="6:132" x14ac:dyDescent="0.25">
      <c r="F316" s="111"/>
      <c r="H316" s="102"/>
      <c r="J316" s="102"/>
      <c r="K316" s="102"/>
      <c r="EB316" s="95"/>
    </row>
    <row r="317" spans="6:132" x14ac:dyDescent="0.25">
      <c r="F317" s="111"/>
      <c r="H317" s="102"/>
      <c r="J317" s="102"/>
      <c r="K317" s="102"/>
      <c r="EB317" s="95"/>
    </row>
    <row r="318" spans="6:132" x14ac:dyDescent="0.25">
      <c r="F318" s="111"/>
      <c r="H318" s="102"/>
      <c r="J318" s="102"/>
      <c r="K318" s="102"/>
      <c r="EB318" s="95"/>
    </row>
    <row r="319" spans="6:132" x14ac:dyDescent="0.25">
      <c r="F319" s="111"/>
      <c r="H319" s="102"/>
      <c r="J319" s="102"/>
      <c r="K319" s="102"/>
      <c r="EB319" s="95"/>
    </row>
    <row r="320" spans="6:132" x14ac:dyDescent="0.25">
      <c r="F320" s="111"/>
      <c r="H320" s="102"/>
      <c r="J320" s="102"/>
      <c r="K320" s="102"/>
      <c r="EB320" s="95"/>
    </row>
    <row r="321" spans="6:132" x14ac:dyDescent="0.25">
      <c r="F321" s="111"/>
      <c r="H321" s="102"/>
      <c r="J321" s="102"/>
      <c r="K321" s="102"/>
      <c r="EB321" s="95"/>
    </row>
    <row r="322" spans="6:132" x14ac:dyDescent="0.25">
      <c r="F322" s="111"/>
      <c r="H322" s="102"/>
      <c r="J322" s="102"/>
      <c r="K322" s="102"/>
      <c r="EB322" s="95"/>
    </row>
    <row r="323" spans="6:132" x14ac:dyDescent="0.25">
      <c r="F323" s="111"/>
      <c r="H323" s="102"/>
      <c r="J323" s="102"/>
      <c r="K323" s="102"/>
      <c r="EB323" s="95"/>
    </row>
    <row r="324" spans="6:132" x14ac:dyDescent="0.25">
      <c r="F324" s="111"/>
      <c r="H324" s="102"/>
      <c r="J324" s="102"/>
      <c r="K324" s="102"/>
      <c r="EB324" s="95"/>
    </row>
    <row r="325" spans="6:132" x14ac:dyDescent="0.25">
      <c r="F325" s="111"/>
      <c r="H325" s="102"/>
      <c r="J325" s="102"/>
      <c r="K325" s="102"/>
      <c r="EB325" s="95"/>
    </row>
    <row r="326" spans="6:132" x14ac:dyDescent="0.25">
      <c r="F326" s="111"/>
      <c r="H326" s="102"/>
      <c r="J326" s="102"/>
      <c r="K326" s="102"/>
      <c r="EB326" s="95"/>
    </row>
    <row r="327" spans="6:132" x14ac:dyDescent="0.25">
      <c r="F327" s="111"/>
      <c r="H327" s="102"/>
      <c r="J327" s="102"/>
      <c r="K327" s="102"/>
      <c r="EB327" s="95"/>
    </row>
    <row r="328" spans="6:132" x14ac:dyDescent="0.25">
      <c r="F328" s="111"/>
      <c r="H328" s="102"/>
      <c r="J328" s="102"/>
      <c r="K328" s="102"/>
      <c r="EB328" s="95"/>
    </row>
    <row r="329" spans="6:132" x14ac:dyDescent="0.25">
      <c r="F329" s="111"/>
      <c r="H329" s="102"/>
      <c r="J329" s="102"/>
      <c r="K329" s="102"/>
      <c r="EB329" s="95"/>
    </row>
    <row r="330" spans="6:132" x14ac:dyDescent="0.25">
      <c r="F330" s="111"/>
      <c r="H330" s="102"/>
      <c r="J330" s="102"/>
      <c r="K330" s="102"/>
      <c r="EB330" s="95"/>
    </row>
    <row r="331" spans="6:132" x14ac:dyDescent="0.25">
      <c r="F331" s="111"/>
      <c r="H331" s="102"/>
      <c r="J331" s="102"/>
      <c r="K331" s="102"/>
      <c r="EB331" s="95"/>
    </row>
    <row r="332" spans="6:132" x14ac:dyDescent="0.25">
      <c r="F332" s="111"/>
      <c r="H332" s="102"/>
      <c r="J332" s="102"/>
      <c r="K332" s="102"/>
      <c r="EB332" s="95"/>
    </row>
    <row r="333" spans="6:132" x14ac:dyDescent="0.25">
      <c r="F333" s="111"/>
      <c r="H333" s="102"/>
      <c r="J333" s="102"/>
      <c r="K333" s="102"/>
      <c r="EB333" s="95"/>
    </row>
    <row r="334" spans="6:132" x14ac:dyDescent="0.25">
      <c r="F334" s="111"/>
      <c r="H334" s="102"/>
      <c r="J334" s="102"/>
      <c r="K334" s="102"/>
      <c r="EB334" s="95"/>
    </row>
    <row r="335" spans="6:132" x14ac:dyDescent="0.25">
      <c r="F335" s="111"/>
      <c r="H335" s="102"/>
      <c r="J335" s="102"/>
      <c r="K335" s="102"/>
      <c r="EB335" s="95"/>
    </row>
    <row r="336" spans="6:132" x14ac:dyDescent="0.25">
      <c r="F336" s="111"/>
      <c r="H336" s="102"/>
      <c r="J336" s="102"/>
      <c r="K336" s="102"/>
      <c r="EB336" s="95"/>
    </row>
    <row r="337" spans="6:132" x14ac:dyDescent="0.25">
      <c r="F337" s="111"/>
      <c r="H337" s="102"/>
      <c r="J337" s="102"/>
      <c r="K337" s="102"/>
      <c r="EB337" s="95"/>
    </row>
    <row r="338" spans="6:132" x14ac:dyDescent="0.25">
      <c r="F338" s="111"/>
      <c r="H338" s="102"/>
      <c r="J338" s="102"/>
      <c r="K338" s="102"/>
      <c r="EB338" s="95"/>
    </row>
    <row r="339" spans="6:132" x14ac:dyDescent="0.25">
      <c r="F339" s="111"/>
      <c r="H339" s="102"/>
      <c r="J339" s="102"/>
      <c r="K339" s="102"/>
      <c r="EB339" s="95"/>
    </row>
    <row r="340" spans="6:132" x14ac:dyDescent="0.25">
      <c r="F340" s="111"/>
      <c r="H340" s="102"/>
      <c r="J340" s="102"/>
      <c r="K340" s="102"/>
      <c r="EB340" s="95"/>
    </row>
    <row r="341" spans="6:132" x14ac:dyDescent="0.25">
      <c r="F341" s="111"/>
      <c r="H341" s="102"/>
      <c r="J341" s="102"/>
      <c r="K341" s="102"/>
      <c r="EB341" s="95"/>
    </row>
    <row r="342" spans="6:132" x14ac:dyDescent="0.25">
      <c r="F342" s="111"/>
      <c r="H342" s="102"/>
      <c r="J342" s="102"/>
      <c r="K342" s="102"/>
      <c r="EB342" s="95"/>
    </row>
    <row r="343" spans="6:132" x14ac:dyDescent="0.25">
      <c r="F343" s="111"/>
      <c r="H343" s="102"/>
      <c r="J343" s="102"/>
      <c r="K343" s="102"/>
      <c r="EB343" s="95"/>
    </row>
    <row r="344" spans="6:132" x14ac:dyDescent="0.25">
      <c r="F344" s="111"/>
      <c r="H344" s="102"/>
      <c r="J344" s="102"/>
      <c r="K344" s="102"/>
      <c r="EB344" s="95"/>
    </row>
    <row r="345" spans="6:132" x14ac:dyDescent="0.25">
      <c r="F345" s="111"/>
      <c r="H345" s="102"/>
      <c r="J345" s="102"/>
      <c r="K345" s="102"/>
    </row>
    <row r="346" spans="6:132" x14ac:dyDescent="0.25">
      <c r="F346" s="111"/>
      <c r="H346" s="102"/>
      <c r="J346" s="102"/>
      <c r="K346" s="102"/>
    </row>
    <row r="347" spans="6:132" x14ac:dyDescent="0.25">
      <c r="F347" s="111"/>
      <c r="H347" s="102"/>
      <c r="J347" s="102"/>
      <c r="K347" s="102"/>
    </row>
    <row r="348" spans="6:132" x14ac:dyDescent="0.25">
      <c r="F348" s="111"/>
      <c r="H348" s="102"/>
      <c r="J348" s="102"/>
      <c r="K348" s="102"/>
    </row>
    <row r="349" spans="6:132" x14ac:dyDescent="0.25">
      <c r="F349" s="111"/>
      <c r="H349" s="102"/>
      <c r="J349" s="102"/>
      <c r="K349" s="102"/>
    </row>
    <row r="350" spans="6:132" x14ac:dyDescent="0.25">
      <c r="F350" s="111"/>
      <c r="H350" s="102"/>
      <c r="J350" s="102"/>
      <c r="K350" s="102"/>
    </row>
    <row r="351" spans="6:132" x14ac:dyDescent="0.25">
      <c r="F351" s="111"/>
      <c r="H351" s="102"/>
      <c r="J351" s="102"/>
      <c r="K351" s="102"/>
    </row>
    <row r="352" spans="6:132" x14ac:dyDescent="0.25">
      <c r="F352" s="111"/>
      <c r="H352" s="102"/>
      <c r="J352" s="102"/>
      <c r="K352" s="102"/>
    </row>
    <row r="353" spans="6:11" x14ac:dyDescent="0.25">
      <c r="F353" s="111"/>
      <c r="H353" s="102"/>
      <c r="J353" s="102"/>
      <c r="K353" s="102"/>
    </row>
    <row r="354" spans="6:11" x14ac:dyDescent="0.25">
      <c r="F354" s="111"/>
      <c r="H354" s="102"/>
      <c r="J354" s="102"/>
      <c r="K354" s="102"/>
    </row>
    <row r="355" spans="6:11" x14ac:dyDescent="0.25">
      <c r="F355" s="111"/>
      <c r="H355" s="102"/>
      <c r="J355" s="102"/>
      <c r="K355" s="102"/>
    </row>
    <row r="356" spans="6:11" x14ac:dyDescent="0.25">
      <c r="F356" s="111"/>
      <c r="H356" s="102"/>
      <c r="J356" s="102"/>
      <c r="K356" s="102"/>
    </row>
    <row r="357" spans="6:11" x14ac:dyDescent="0.25">
      <c r="F357" s="111"/>
      <c r="H357" s="102"/>
      <c r="J357" s="102"/>
      <c r="K357" s="102"/>
    </row>
    <row r="358" spans="6:11" x14ac:dyDescent="0.25">
      <c r="F358" s="111"/>
      <c r="H358" s="102"/>
      <c r="J358" s="102"/>
      <c r="K358" s="102"/>
    </row>
    <row r="359" spans="6:11" x14ac:dyDescent="0.25">
      <c r="F359" s="111"/>
      <c r="H359" s="102"/>
      <c r="J359" s="102"/>
      <c r="K359" s="102"/>
    </row>
    <row r="360" spans="6:11" x14ac:dyDescent="0.25">
      <c r="F360" s="111"/>
      <c r="H360" s="102"/>
      <c r="J360" s="102"/>
      <c r="K360" s="102"/>
    </row>
    <row r="361" spans="6:11" x14ac:dyDescent="0.25">
      <c r="F361" s="111"/>
      <c r="H361" s="102"/>
      <c r="J361" s="102"/>
      <c r="K361" s="102"/>
    </row>
    <row r="362" spans="6:11" x14ac:dyDescent="0.25">
      <c r="F362" s="111"/>
      <c r="H362" s="102"/>
      <c r="J362" s="102"/>
      <c r="K362" s="102"/>
    </row>
    <row r="363" spans="6:11" x14ac:dyDescent="0.25">
      <c r="F363" s="111"/>
      <c r="H363" s="102"/>
      <c r="J363" s="102"/>
      <c r="K363" s="102"/>
    </row>
    <row r="364" spans="6:11" x14ac:dyDescent="0.25">
      <c r="F364" s="111"/>
      <c r="H364" s="102"/>
      <c r="J364" s="102"/>
      <c r="K364" s="102"/>
    </row>
    <row r="365" spans="6:11" x14ac:dyDescent="0.25">
      <c r="F365" s="111"/>
      <c r="H365" s="102"/>
      <c r="J365" s="102"/>
      <c r="K365" s="102"/>
    </row>
    <row r="366" spans="6:11" x14ac:dyDescent="0.25">
      <c r="F366" s="111"/>
      <c r="H366" s="102"/>
      <c r="J366" s="102"/>
      <c r="K366" s="102"/>
    </row>
    <row r="367" spans="6:11" x14ac:dyDescent="0.25">
      <c r="F367" s="111"/>
      <c r="H367" s="102"/>
      <c r="J367" s="102"/>
      <c r="K367" s="102"/>
    </row>
    <row r="368" spans="6:11" x14ac:dyDescent="0.25">
      <c r="F368" s="111"/>
      <c r="H368" s="102"/>
      <c r="J368" s="102"/>
      <c r="K368" s="102"/>
    </row>
    <row r="369" spans="6:11" x14ac:dyDescent="0.25">
      <c r="F369" s="111"/>
      <c r="H369" s="102"/>
      <c r="J369" s="102"/>
      <c r="K369" s="102"/>
    </row>
    <row r="370" spans="6:11" x14ac:dyDescent="0.25">
      <c r="F370" s="111"/>
      <c r="H370" s="102"/>
      <c r="J370" s="102"/>
      <c r="K370" s="102"/>
    </row>
    <row r="371" spans="6:11" x14ac:dyDescent="0.25">
      <c r="F371" s="111"/>
      <c r="H371" s="102"/>
      <c r="J371" s="102"/>
      <c r="K371" s="102"/>
    </row>
    <row r="372" spans="6:11" x14ac:dyDescent="0.25">
      <c r="F372" s="111"/>
      <c r="H372" s="102"/>
      <c r="J372" s="102"/>
      <c r="K372" s="102"/>
    </row>
    <row r="373" spans="6:11" x14ac:dyDescent="0.25">
      <c r="F373" s="111"/>
      <c r="H373" s="102"/>
      <c r="J373" s="102"/>
      <c r="K373" s="102"/>
    </row>
    <row r="374" spans="6:11" x14ac:dyDescent="0.25">
      <c r="F374" s="111"/>
      <c r="H374" s="102"/>
      <c r="J374" s="102"/>
      <c r="K374" s="102"/>
    </row>
    <row r="375" spans="6:11" x14ac:dyDescent="0.25">
      <c r="F375" s="111"/>
      <c r="H375" s="102"/>
      <c r="J375" s="102"/>
      <c r="K375" s="102"/>
    </row>
    <row r="376" spans="6:11" x14ac:dyDescent="0.25">
      <c r="F376" s="111"/>
      <c r="H376" s="102"/>
      <c r="J376" s="102"/>
      <c r="K376" s="102"/>
    </row>
    <row r="377" spans="6:11" x14ac:dyDescent="0.25">
      <c r="F377" s="111"/>
      <c r="H377" s="102"/>
      <c r="J377" s="102"/>
      <c r="K377" s="102"/>
    </row>
    <row r="378" spans="6:11" x14ac:dyDescent="0.25">
      <c r="F378" s="111"/>
      <c r="H378" s="102"/>
      <c r="J378" s="102"/>
      <c r="K378" s="102"/>
    </row>
    <row r="379" spans="6:11" x14ac:dyDescent="0.25">
      <c r="F379" s="111"/>
      <c r="H379" s="102"/>
      <c r="J379" s="102"/>
      <c r="K379" s="102"/>
    </row>
    <row r="380" spans="6:11" x14ac:dyDescent="0.25">
      <c r="F380" s="111"/>
      <c r="H380" s="102"/>
      <c r="J380" s="102"/>
      <c r="K380" s="102"/>
    </row>
    <row r="381" spans="6:11" x14ac:dyDescent="0.25">
      <c r="F381" s="111"/>
      <c r="H381" s="102"/>
      <c r="J381" s="102"/>
      <c r="K381" s="102"/>
    </row>
    <row r="382" spans="6:11" x14ac:dyDescent="0.25">
      <c r="F382" s="111"/>
      <c r="H382" s="102"/>
      <c r="J382" s="102"/>
      <c r="K382" s="102"/>
    </row>
    <row r="383" spans="6:11" x14ac:dyDescent="0.25">
      <c r="F383" s="111"/>
      <c r="H383" s="102"/>
      <c r="J383" s="102"/>
      <c r="K383" s="102"/>
    </row>
    <row r="384" spans="6:11" x14ac:dyDescent="0.25">
      <c r="F384" s="111"/>
      <c r="H384" s="102"/>
      <c r="J384" s="102"/>
      <c r="K384" s="102"/>
    </row>
    <row r="385" spans="6:11" x14ac:dyDescent="0.25">
      <c r="F385" s="111"/>
      <c r="H385" s="102"/>
      <c r="J385" s="102"/>
      <c r="K385" s="102"/>
    </row>
    <row r="386" spans="6:11" x14ac:dyDescent="0.25">
      <c r="F386" s="111"/>
      <c r="H386" s="102"/>
      <c r="J386" s="102"/>
      <c r="K386" s="102"/>
    </row>
    <row r="387" spans="6:11" x14ac:dyDescent="0.25">
      <c r="F387" s="111"/>
      <c r="H387" s="102"/>
      <c r="J387" s="102"/>
      <c r="K387" s="102"/>
    </row>
    <row r="388" spans="6:11" x14ac:dyDescent="0.25">
      <c r="F388" s="111"/>
      <c r="H388" s="102"/>
      <c r="J388" s="102"/>
      <c r="K388" s="102"/>
    </row>
    <row r="389" spans="6:11" x14ac:dyDescent="0.25">
      <c r="F389" s="111"/>
      <c r="H389" s="102"/>
      <c r="J389" s="102"/>
      <c r="K389" s="102"/>
    </row>
    <row r="390" spans="6:11" x14ac:dyDescent="0.25">
      <c r="F390" s="111"/>
      <c r="H390" s="102"/>
      <c r="J390" s="102"/>
      <c r="K390" s="102"/>
    </row>
    <row r="391" spans="6:11" x14ac:dyDescent="0.25">
      <c r="F391" s="111"/>
      <c r="H391" s="102"/>
      <c r="J391" s="102"/>
      <c r="K391" s="102"/>
    </row>
    <row r="392" spans="6:11" x14ac:dyDescent="0.25">
      <c r="F392" s="111"/>
      <c r="H392" s="102"/>
      <c r="J392" s="102"/>
      <c r="K392" s="102"/>
    </row>
    <row r="393" spans="6:11" x14ac:dyDescent="0.25">
      <c r="F393" s="111"/>
      <c r="H393" s="102"/>
      <c r="J393" s="102"/>
      <c r="K393" s="102"/>
    </row>
    <row r="394" spans="6:11" x14ac:dyDescent="0.25">
      <c r="F394" s="111"/>
      <c r="H394" s="102"/>
      <c r="J394" s="102"/>
      <c r="K394" s="102"/>
    </row>
    <row r="395" spans="6:11" x14ac:dyDescent="0.25">
      <c r="F395" s="111"/>
      <c r="H395" s="102"/>
      <c r="J395" s="102"/>
      <c r="K395" s="102"/>
    </row>
    <row r="396" spans="6:11" x14ac:dyDescent="0.25">
      <c r="F396" s="111"/>
      <c r="H396" s="102"/>
      <c r="J396" s="102"/>
      <c r="K396" s="102"/>
    </row>
    <row r="397" spans="6:11" x14ac:dyDescent="0.25">
      <c r="F397" s="111"/>
      <c r="H397" s="102"/>
      <c r="J397" s="102"/>
      <c r="K397" s="102"/>
    </row>
    <row r="398" spans="6:11" x14ac:dyDescent="0.25">
      <c r="F398" s="111"/>
      <c r="H398" s="102"/>
      <c r="J398" s="102"/>
      <c r="K398" s="102"/>
    </row>
    <row r="399" spans="6:11" x14ac:dyDescent="0.25">
      <c r="F399" s="111"/>
      <c r="H399" s="102"/>
      <c r="J399" s="102"/>
      <c r="K399" s="102"/>
    </row>
    <row r="400" spans="6:11" x14ac:dyDescent="0.25">
      <c r="F400" s="111"/>
      <c r="H400" s="102"/>
      <c r="J400" s="102"/>
      <c r="K400" s="102"/>
    </row>
    <row r="401" spans="6:11" x14ac:dyDescent="0.25">
      <c r="F401" s="111"/>
      <c r="H401" s="102"/>
      <c r="J401" s="102"/>
      <c r="K401" s="102"/>
    </row>
    <row r="402" spans="6:11" x14ac:dyDescent="0.25">
      <c r="F402" s="111"/>
      <c r="H402" s="102"/>
      <c r="J402" s="102"/>
      <c r="K402" s="102"/>
    </row>
    <row r="403" spans="6:11" x14ac:dyDescent="0.25">
      <c r="F403" s="111"/>
      <c r="H403" s="102"/>
      <c r="J403" s="102"/>
      <c r="K403" s="102"/>
    </row>
    <row r="404" spans="6:11" x14ac:dyDescent="0.25">
      <c r="F404" s="111"/>
      <c r="H404" s="102"/>
      <c r="J404" s="102"/>
      <c r="K404" s="102"/>
    </row>
    <row r="405" spans="6:11" x14ac:dyDescent="0.25">
      <c r="F405" s="111"/>
      <c r="H405" s="102"/>
      <c r="J405" s="102"/>
      <c r="K405" s="102"/>
    </row>
    <row r="406" spans="6:11" x14ac:dyDescent="0.25">
      <c r="F406" s="111"/>
      <c r="H406" s="102"/>
      <c r="J406" s="102"/>
      <c r="K406" s="102"/>
    </row>
    <row r="407" spans="6:11" x14ac:dyDescent="0.25">
      <c r="F407" s="111"/>
      <c r="H407" s="102"/>
      <c r="J407" s="102"/>
      <c r="K407" s="102"/>
    </row>
    <row r="408" spans="6:11" x14ac:dyDescent="0.25">
      <c r="F408" s="111"/>
      <c r="H408" s="102"/>
      <c r="J408" s="102"/>
      <c r="K408" s="102"/>
    </row>
    <row r="409" spans="6:11" x14ac:dyDescent="0.25">
      <c r="F409" s="111"/>
      <c r="H409" s="102"/>
      <c r="J409" s="102"/>
      <c r="K409" s="102"/>
    </row>
    <row r="410" spans="6:11" x14ac:dyDescent="0.25">
      <c r="F410" s="111"/>
      <c r="H410" s="102"/>
      <c r="J410" s="102"/>
      <c r="K410" s="102"/>
    </row>
    <row r="411" spans="6:11" x14ac:dyDescent="0.25">
      <c r="F411" s="111"/>
      <c r="H411" s="102"/>
      <c r="J411" s="102"/>
      <c r="K411" s="102"/>
    </row>
    <row r="412" spans="6:11" x14ac:dyDescent="0.25">
      <c r="F412" s="111"/>
      <c r="H412" s="102"/>
      <c r="J412" s="102"/>
      <c r="K412" s="102"/>
    </row>
    <row r="413" spans="6:11" x14ac:dyDescent="0.25">
      <c r="F413" s="111"/>
      <c r="H413" s="102"/>
      <c r="J413" s="102"/>
      <c r="K413" s="102"/>
    </row>
    <row r="414" spans="6:11" x14ac:dyDescent="0.25">
      <c r="F414" s="111"/>
      <c r="H414" s="102"/>
      <c r="J414" s="102"/>
      <c r="K414" s="102"/>
    </row>
    <row r="415" spans="6:11" x14ac:dyDescent="0.25">
      <c r="F415" s="111"/>
      <c r="H415" s="102"/>
      <c r="J415" s="102"/>
      <c r="K415" s="102"/>
    </row>
    <row r="416" spans="6:11" x14ac:dyDescent="0.25">
      <c r="F416" s="111"/>
      <c r="H416" s="102"/>
      <c r="J416" s="102"/>
      <c r="K416" s="102"/>
    </row>
    <row r="417" spans="6:11" x14ac:dyDescent="0.25">
      <c r="F417" s="111"/>
      <c r="H417" s="102"/>
      <c r="J417" s="102"/>
      <c r="K417" s="102"/>
    </row>
    <row r="418" spans="6:11" x14ac:dyDescent="0.25">
      <c r="F418" s="111"/>
      <c r="H418" s="102"/>
      <c r="J418" s="102"/>
      <c r="K418" s="102"/>
    </row>
    <row r="419" spans="6:11" x14ac:dyDescent="0.25">
      <c r="F419" s="111"/>
      <c r="H419" s="102"/>
      <c r="J419" s="102"/>
      <c r="K419" s="102"/>
    </row>
    <row r="420" spans="6:11" x14ac:dyDescent="0.25">
      <c r="F420" s="111"/>
      <c r="H420" s="102"/>
      <c r="J420" s="102"/>
      <c r="K420" s="102"/>
    </row>
    <row r="421" spans="6:11" x14ac:dyDescent="0.25">
      <c r="F421" s="111"/>
      <c r="H421" s="102"/>
      <c r="J421" s="102"/>
      <c r="K421" s="102"/>
    </row>
    <row r="422" spans="6:11" x14ac:dyDescent="0.25">
      <c r="F422" s="111"/>
      <c r="H422" s="102"/>
      <c r="J422" s="102"/>
      <c r="K422" s="102"/>
    </row>
    <row r="423" spans="6:11" x14ac:dyDescent="0.25">
      <c r="F423" s="111"/>
      <c r="H423" s="102"/>
      <c r="J423" s="102"/>
      <c r="K423" s="102"/>
    </row>
    <row r="424" spans="6:11" x14ac:dyDescent="0.25">
      <c r="F424" s="111"/>
      <c r="H424" s="102"/>
      <c r="J424" s="102"/>
      <c r="K424" s="102"/>
    </row>
    <row r="425" spans="6:11" x14ac:dyDescent="0.25">
      <c r="F425" s="111"/>
      <c r="H425" s="102"/>
      <c r="J425" s="102"/>
      <c r="K425" s="102"/>
    </row>
    <row r="426" spans="6:11" x14ac:dyDescent="0.25">
      <c r="F426" s="111"/>
      <c r="H426" s="102"/>
      <c r="J426" s="102"/>
      <c r="K426" s="102"/>
    </row>
    <row r="427" spans="6:11" x14ac:dyDescent="0.25">
      <c r="F427" s="111"/>
      <c r="H427" s="102"/>
      <c r="J427" s="102"/>
      <c r="K427" s="102"/>
    </row>
    <row r="428" spans="6:11" x14ac:dyDescent="0.25">
      <c r="F428" s="111"/>
      <c r="H428" s="102"/>
      <c r="J428" s="102"/>
      <c r="K428" s="102"/>
    </row>
    <row r="429" spans="6:11" x14ac:dyDescent="0.25">
      <c r="F429" s="111"/>
      <c r="H429" s="102"/>
      <c r="J429" s="102"/>
      <c r="K429" s="102"/>
    </row>
    <row r="430" spans="6:11" x14ac:dyDescent="0.25">
      <c r="F430" s="111"/>
      <c r="H430" s="102"/>
      <c r="J430" s="102"/>
      <c r="K430" s="102"/>
    </row>
    <row r="431" spans="6:11" x14ac:dyDescent="0.25">
      <c r="F431" s="111"/>
      <c r="H431" s="102"/>
      <c r="J431" s="102"/>
      <c r="K431" s="102"/>
    </row>
    <row r="432" spans="6:11" x14ac:dyDescent="0.25">
      <c r="F432" s="111"/>
      <c r="J432" s="102"/>
      <c r="K432" s="102"/>
    </row>
    <row r="433" spans="6:11" x14ac:dyDescent="0.25">
      <c r="F433" s="111"/>
      <c r="H433" s="102"/>
      <c r="J433" s="102"/>
      <c r="K433" s="102"/>
    </row>
    <row r="434" spans="6:11" x14ac:dyDescent="0.25">
      <c r="F434" s="111"/>
      <c r="H434" s="102"/>
      <c r="J434" s="102"/>
      <c r="K434" s="102"/>
    </row>
    <row r="435" spans="6:11" x14ac:dyDescent="0.25">
      <c r="F435" s="111"/>
      <c r="H435" s="102"/>
      <c r="J435" s="102"/>
      <c r="K435" s="102"/>
    </row>
    <row r="436" spans="6:11" x14ac:dyDescent="0.25">
      <c r="F436" s="111"/>
      <c r="H436" s="102"/>
      <c r="J436" s="102"/>
      <c r="K436" s="102"/>
    </row>
    <row r="437" spans="6:11" x14ac:dyDescent="0.25">
      <c r="F437" s="102"/>
      <c r="H437" s="102"/>
      <c r="J437" s="102"/>
      <c r="K437" s="102"/>
    </row>
    <row r="438" spans="6:11" x14ac:dyDescent="0.25">
      <c r="F438" s="102"/>
      <c r="H438" s="102"/>
      <c r="J438" s="102"/>
      <c r="K438" s="102"/>
    </row>
    <row r="439" spans="6:11" x14ac:dyDescent="0.25">
      <c r="F439" s="102"/>
      <c r="J439" s="102"/>
      <c r="K439" s="102"/>
    </row>
    <row r="440" spans="6:11" x14ac:dyDescent="0.25">
      <c r="F440" s="102"/>
      <c r="J440" s="102"/>
      <c r="K440" s="102"/>
    </row>
    <row r="441" spans="6:11" x14ac:dyDescent="0.25">
      <c r="F441" s="102"/>
      <c r="J441" s="102"/>
      <c r="K441" s="102"/>
    </row>
    <row r="442" spans="6:11" x14ac:dyDescent="0.25">
      <c r="J442" s="102"/>
      <c r="K442" s="102"/>
    </row>
    <row r="443" spans="6:11" x14ac:dyDescent="0.25">
      <c r="J443" s="102"/>
      <c r="K443" s="102"/>
    </row>
    <row r="444" spans="6:11" x14ac:dyDescent="0.25">
      <c r="H444" s="102"/>
      <c r="J444" s="102"/>
      <c r="K444" s="102"/>
    </row>
    <row r="445" spans="6:11" x14ac:dyDescent="0.25">
      <c r="J445" s="102"/>
      <c r="K445" s="102"/>
    </row>
    <row r="446" spans="6:11" x14ac:dyDescent="0.25">
      <c r="F446" s="102"/>
      <c r="J446" s="102"/>
      <c r="K446" s="102"/>
    </row>
    <row r="447" spans="6:11" x14ac:dyDescent="0.25">
      <c r="F447" s="102"/>
      <c r="J447" s="102"/>
      <c r="K447" s="102"/>
    </row>
    <row r="448" spans="6:11" x14ac:dyDescent="0.25">
      <c r="F448" s="102"/>
      <c r="J448" s="102"/>
      <c r="K448" s="102"/>
    </row>
    <row r="449" spans="6:11" x14ac:dyDescent="0.25">
      <c r="F449" s="102"/>
      <c r="J449" s="102"/>
      <c r="K449" s="102"/>
    </row>
    <row r="450" spans="6:11" x14ac:dyDescent="0.25">
      <c r="F450" s="102"/>
      <c r="J450" s="102"/>
      <c r="K450" s="102"/>
    </row>
    <row r="451" spans="6:11" x14ac:dyDescent="0.25">
      <c r="F451" s="102"/>
      <c r="J451" s="102"/>
      <c r="K451" s="102"/>
    </row>
    <row r="452" spans="6:11" x14ac:dyDescent="0.25">
      <c r="F452" s="102"/>
      <c r="J452" s="102"/>
      <c r="K452" s="102"/>
    </row>
    <row r="453" spans="6:11" x14ac:dyDescent="0.25">
      <c r="F453" s="102"/>
      <c r="J453" s="102"/>
      <c r="K453" s="102"/>
    </row>
    <row r="454" spans="6:11" x14ac:dyDescent="0.25">
      <c r="F454" s="102"/>
      <c r="J454" s="102"/>
      <c r="K454" s="102"/>
    </row>
    <row r="455" spans="6:11" x14ac:dyDescent="0.25">
      <c r="F455" s="102"/>
      <c r="J455" s="102"/>
      <c r="K455" s="102"/>
    </row>
    <row r="456" spans="6:11" x14ac:dyDescent="0.25">
      <c r="F456" s="102"/>
      <c r="J456" s="102"/>
      <c r="K456" s="102"/>
    </row>
    <row r="457" spans="6:11" x14ac:dyDescent="0.25">
      <c r="F457" s="102"/>
      <c r="J457" s="102"/>
      <c r="K457" s="102"/>
    </row>
    <row r="458" spans="6:11" x14ac:dyDescent="0.25">
      <c r="F458" s="102"/>
      <c r="J458" s="102"/>
      <c r="K458" s="102"/>
    </row>
    <row r="459" spans="6:11" x14ac:dyDescent="0.25">
      <c r="F459" s="102"/>
      <c r="J459" s="102"/>
      <c r="K459" s="102"/>
    </row>
    <row r="460" spans="6:11" x14ac:dyDescent="0.25">
      <c r="F460" s="102"/>
      <c r="J460" s="102"/>
      <c r="K460" s="102"/>
    </row>
    <row r="461" spans="6:11" x14ac:dyDescent="0.25">
      <c r="F461" s="102"/>
      <c r="J461" s="102"/>
      <c r="K461" s="102"/>
    </row>
    <row r="462" spans="6:11" x14ac:dyDescent="0.25">
      <c r="J462" s="102"/>
      <c r="K462" s="102"/>
    </row>
  </sheetData>
  <autoFilter ref="A71:IV225" xr:uid="{00000000-0009-0000-0000-000004000000}"/>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3"/>
  <dimension ref="A1:D23"/>
  <sheetViews>
    <sheetView showGridLines="0" zoomScale="80" zoomScaleNormal="80" workbookViewId="0">
      <selection activeCell="A20" sqref="A20"/>
    </sheetView>
  </sheetViews>
  <sheetFormatPr defaultColWidth="11.42578125" defaultRowHeight="12.75" x14ac:dyDescent="0.2"/>
  <cols>
    <col min="1" max="1" width="83.5703125" style="117" customWidth="1"/>
    <col min="2" max="3" width="26.5703125" style="117" customWidth="1"/>
    <col min="4" max="16384" width="11.42578125" style="117"/>
  </cols>
  <sheetData>
    <row r="1" spans="1:4" ht="30" customHeight="1" x14ac:dyDescent="0.2">
      <c r="A1" s="141"/>
      <c r="B1" s="141" t="s">
        <v>438</v>
      </c>
      <c r="C1" s="141" t="s">
        <v>576</v>
      </c>
      <c r="D1" s="175" t="s">
        <v>439</v>
      </c>
    </row>
    <row r="2" spans="1:4" ht="35.25" customHeight="1" x14ac:dyDescent="0.2">
      <c r="A2" s="172" t="s">
        <v>168</v>
      </c>
      <c r="B2" s="173"/>
      <c r="C2" s="173"/>
      <c r="D2" s="144"/>
    </row>
    <row r="3" spans="1:4" ht="30" customHeight="1" x14ac:dyDescent="0.2">
      <c r="A3" s="143" t="s">
        <v>446</v>
      </c>
      <c r="B3" s="138" t="str">
        <f>IF(Basisdaten!D26="","",Basisdaten!D26)</f>
        <v/>
      </c>
      <c r="C3" s="138" t="str">
        <f>IF(Basisdaten!F26="","",Basisdaten!F26)</f>
        <v/>
      </c>
      <c r="D3" s="144"/>
    </row>
    <row r="4" spans="1:4" ht="30" customHeight="1" x14ac:dyDescent="0.2">
      <c r="A4" s="143" t="s">
        <v>447</v>
      </c>
      <c r="B4" s="138" t="str">
        <f>IF(Basisdaten!D27="","",Basisdaten!D27)</f>
        <v/>
      </c>
      <c r="C4" s="138" t="str">
        <f>IF(Basisdaten!F27="","",Basisdaten!F27)</f>
        <v/>
      </c>
      <c r="D4" s="144"/>
    </row>
    <row r="5" spans="1:4" ht="30" customHeight="1" x14ac:dyDescent="0.2">
      <c r="A5" s="138" t="s">
        <v>169</v>
      </c>
      <c r="B5" s="118" t="str">
        <f>IF(Basisdaten!D28="","",Basisdaten!D28)</f>
        <v/>
      </c>
      <c r="C5" s="118" t="str">
        <f>IF(Basisdaten!F28="","",Basisdaten!F28)</f>
        <v/>
      </c>
      <c r="D5" s="144"/>
    </row>
    <row r="6" spans="1:4" ht="30" customHeight="1" x14ac:dyDescent="0.2">
      <c r="A6" s="139" t="s">
        <v>170</v>
      </c>
      <c r="B6" s="142"/>
      <c r="C6" s="142"/>
      <c r="D6" s="144"/>
    </row>
    <row r="7" spans="1:4" ht="30" customHeight="1" x14ac:dyDescent="0.2">
      <c r="A7" s="138" t="s">
        <v>171</v>
      </c>
      <c r="B7" s="118" t="str">
        <f>IF(Basisdaten!D30="","",Basisdaten!D30)</f>
        <v/>
      </c>
      <c r="C7" s="118" t="str">
        <f>IF(Basisdaten!F30="","",Basisdaten!F30)</f>
        <v/>
      </c>
      <c r="D7" s="144"/>
    </row>
    <row r="8" spans="1:4" ht="30" customHeight="1" x14ac:dyDescent="0.2">
      <c r="A8" s="138" t="s">
        <v>172</v>
      </c>
      <c r="B8" s="118" t="str">
        <f>IF(Basisdaten!D31="","",Basisdaten!D31)</f>
        <v/>
      </c>
      <c r="C8" s="118" t="str">
        <f>IF(Basisdaten!F31="","",Basisdaten!F31)</f>
        <v/>
      </c>
      <c r="D8" s="144"/>
    </row>
    <row r="9" spans="1:4" ht="30" customHeight="1" x14ac:dyDescent="0.2">
      <c r="A9" s="138" t="s">
        <v>325</v>
      </c>
      <c r="B9" s="118" t="str">
        <f>IF(Basisdaten!D32="","",Basisdaten!D32)</f>
        <v/>
      </c>
      <c r="C9" s="118" t="str">
        <f>IF(Basisdaten!F32="","",Basisdaten!F32)</f>
        <v/>
      </c>
      <c r="D9" s="144"/>
    </row>
    <row r="10" spans="1:4" ht="30" customHeight="1" x14ac:dyDescent="0.2">
      <c r="A10" s="138" t="s">
        <v>173</v>
      </c>
      <c r="B10" s="118" t="str">
        <f>IF(Basisdaten!D33="","",Basisdaten!D33)</f>
        <v/>
      </c>
      <c r="C10" s="118" t="str">
        <f>IF(Basisdaten!F33="","",Basisdaten!F33)</f>
        <v/>
      </c>
      <c r="D10" s="144"/>
    </row>
    <row r="11" spans="1:4" ht="30" customHeight="1" x14ac:dyDescent="0.2">
      <c r="A11" s="139" t="s">
        <v>174</v>
      </c>
      <c r="B11" s="144"/>
      <c r="C11" s="144"/>
      <c r="D11" s="144"/>
    </row>
    <row r="12" spans="1:4" ht="30" customHeight="1" x14ac:dyDescent="0.2">
      <c r="A12" s="138" t="s">
        <v>175</v>
      </c>
      <c r="B12" s="140" t="str">
        <f>IF(Basisdaten!D35="","",Basisdaten!D35)</f>
        <v/>
      </c>
      <c r="C12" s="140" t="str">
        <f>IF(Basisdaten!F35="","",Basisdaten!F35)</f>
        <v/>
      </c>
      <c r="D12" s="144"/>
    </row>
    <row r="13" spans="1:4" ht="30" customHeight="1" x14ac:dyDescent="0.2">
      <c r="A13" s="138" t="s">
        <v>176</v>
      </c>
      <c r="B13" s="140" t="str">
        <f>IF(Basisdaten!D36="","",Basisdaten!D36)</f>
        <v/>
      </c>
      <c r="C13" s="140" t="str">
        <f>IF(Basisdaten!F36="","",Basisdaten!F36)</f>
        <v/>
      </c>
      <c r="D13" s="144"/>
    </row>
    <row r="14" spans="1:4" ht="30" customHeight="1" x14ac:dyDescent="0.2">
      <c r="A14" s="138" t="s">
        <v>177</v>
      </c>
      <c r="B14" s="140" t="str">
        <f>IF(Basisdaten!D37="","",Basisdaten!D37)</f>
        <v/>
      </c>
      <c r="C14" s="140" t="str">
        <f>IF(Basisdaten!F37="","",Basisdaten!F37)</f>
        <v/>
      </c>
      <c r="D14" s="144"/>
    </row>
    <row r="15" spans="1:4" ht="30" customHeight="1" x14ac:dyDescent="0.2">
      <c r="A15" s="139" t="s">
        <v>180</v>
      </c>
      <c r="B15" s="140" t="str">
        <f>IF(Basisdaten!D38="","",Basisdaten!D38)</f>
        <v/>
      </c>
      <c r="C15" s="140" t="str">
        <f>IF(Basisdaten!F38="","",Basisdaten!F38)</f>
        <v/>
      </c>
      <c r="D15" s="144"/>
    </row>
    <row r="16" spans="1:4" ht="30" customHeight="1" x14ac:dyDescent="0.2">
      <c r="A16" s="139" t="s">
        <v>178</v>
      </c>
      <c r="B16" s="144"/>
      <c r="C16" s="144"/>
      <c r="D16" s="144"/>
    </row>
    <row r="17" spans="1:4" ht="30" customHeight="1" x14ac:dyDescent="0.2">
      <c r="A17" s="138" t="s">
        <v>440</v>
      </c>
      <c r="B17" s="174">
        <f>IF(Basisdaten!D41="","",Basisdaten!D41)</f>
        <v>0</v>
      </c>
      <c r="C17" s="174">
        <f>IF(Basisdaten!F41="","",Basisdaten!F41)</f>
        <v>0</v>
      </c>
      <c r="D17" s="144"/>
    </row>
    <row r="18" spans="1:4" ht="30" customHeight="1" x14ac:dyDescent="0.2"/>
    <row r="19" spans="1:4" ht="30" customHeight="1" x14ac:dyDescent="0.2"/>
    <row r="20" spans="1:4" ht="30" customHeight="1" x14ac:dyDescent="0.2"/>
    <row r="21" spans="1:4" ht="30" customHeight="1" x14ac:dyDescent="0.2"/>
    <row r="22" spans="1:4" ht="30" customHeight="1" x14ac:dyDescent="0.2"/>
    <row r="23" spans="1:4" ht="30" customHeight="1" x14ac:dyDescent="0.2"/>
  </sheetData>
  <sheetProtection selectLockedCells="1"/>
  <pageMargins left="0.7" right="0.7" top="0.78740157499999996" bottom="0.78740157499999996"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dimension ref="A1:F9"/>
  <sheetViews>
    <sheetView showGridLines="0" workbookViewId="0">
      <selection activeCell="C18" sqref="C18"/>
    </sheetView>
  </sheetViews>
  <sheetFormatPr defaultColWidth="9.140625" defaultRowHeight="12.75" x14ac:dyDescent="0.25"/>
  <cols>
    <col min="1" max="1" width="30.7109375" style="4" customWidth="1"/>
    <col min="2" max="2" width="47.28515625" style="4" customWidth="1"/>
    <col min="3" max="3" width="40.85546875" style="4" customWidth="1"/>
    <col min="4" max="4" width="38.5703125" style="4" customWidth="1"/>
    <col min="5" max="5" width="39.42578125" style="4" customWidth="1"/>
    <col min="6" max="6" width="41.140625" style="4" customWidth="1"/>
    <col min="7" max="7" width="46.7109375" style="4" customWidth="1"/>
    <col min="8" max="8" width="38.28515625" style="4" customWidth="1"/>
    <col min="9" max="9" width="42.85546875" style="4" customWidth="1"/>
    <col min="10" max="10" width="43.7109375" style="4" customWidth="1"/>
    <col min="11" max="11" width="36" style="4" customWidth="1"/>
    <col min="12" max="12" width="16.5703125" style="4" customWidth="1"/>
    <col min="13" max="13" width="24.140625" style="4" customWidth="1"/>
    <col min="14" max="14" width="35" style="4" customWidth="1"/>
    <col min="15" max="15" width="28.140625" style="4" customWidth="1"/>
    <col min="16" max="16" width="27.7109375" style="4" customWidth="1"/>
    <col min="17" max="17" width="30.140625" style="4" customWidth="1"/>
    <col min="18" max="18" width="28.140625" style="4" customWidth="1"/>
    <col min="19" max="19" width="29.7109375" style="4" customWidth="1"/>
    <col min="20" max="20" width="15.28515625" style="4" customWidth="1"/>
    <col min="21" max="21" width="17.28515625" style="4" customWidth="1"/>
    <col min="22" max="16384" width="9.140625" style="4"/>
  </cols>
  <sheetData>
    <row r="1" spans="1:6" x14ac:dyDescent="0.25">
      <c r="A1" s="115" t="s">
        <v>4</v>
      </c>
      <c r="B1" s="116" t="str">
        <f>IF(Basisdaten!C16=0,"",Basisdaten!C16)</f>
        <v/>
      </c>
    </row>
    <row r="2" spans="1:6" x14ac:dyDescent="0.25">
      <c r="A2" s="115" t="s">
        <v>9</v>
      </c>
      <c r="B2" s="58" t="str">
        <f>IF(Basisdaten!G12=0,"",Basisdaten!G12)</f>
        <v/>
      </c>
    </row>
    <row r="3" spans="1:6" x14ac:dyDescent="0.25">
      <c r="A3" s="115" t="s">
        <v>83</v>
      </c>
      <c r="B3" s="58" t="str">
        <f>IF(Basisdaten!G14=0,"",Basisdaten!G14)</f>
        <v/>
      </c>
    </row>
    <row r="4" spans="1:6" x14ac:dyDescent="0.25">
      <c r="A4" s="66"/>
      <c r="B4" s="67"/>
    </row>
    <row r="5" spans="1:6" x14ac:dyDescent="0.25">
      <c r="A5" s="114" t="s">
        <v>60</v>
      </c>
      <c r="B5" s="114" t="s">
        <v>724</v>
      </c>
      <c r="C5" s="114" t="s">
        <v>6</v>
      </c>
      <c r="D5" s="114" t="s">
        <v>84</v>
      </c>
      <c r="E5" s="114" t="s">
        <v>725</v>
      </c>
      <c r="F5" s="114" t="s">
        <v>726</v>
      </c>
    </row>
    <row r="6" spans="1:6" ht="31.5" customHeight="1" x14ac:dyDescent="0.25">
      <c r="A6" s="210" t="str">
        <f>IF(Basisdaten!B19=0,"",Basisdaten!B19)</f>
        <v/>
      </c>
      <c r="B6" s="210" t="str">
        <f>IF(Basisdaten!D19=0,"",Basisdaten!D19)</f>
        <v/>
      </c>
      <c r="C6" s="210" t="str">
        <f>IF(Basisdaten!D22=0,"",Basisdaten!D22)</f>
        <v/>
      </c>
      <c r="D6" s="210" t="str">
        <f>IF(Basisdaten!B22=0,"",Basisdaten!B22)</f>
        <v>Noch nicht vorhanden</v>
      </c>
      <c r="E6" s="210" t="str">
        <f>IF(Basisdaten!C12=0,"",Basisdaten!C12)</f>
        <v/>
      </c>
      <c r="F6" s="210" t="str">
        <f>IF(Basisdaten!C14=0,"",Basisdaten!C14)</f>
        <v/>
      </c>
    </row>
    <row r="7" spans="1:6" x14ac:dyDescent="0.25">
      <c r="A7" s="66"/>
    </row>
    <row r="8" spans="1:6" x14ac:dyDescent="0.25">
      <c r="A8" s="66"/>
      <c r="B8" s="67"/>
    </row>
    <row r="9" spans="1:6" x14ac:dyDescent="0.25">
      <c r="A9" s="66"/>
      <c r="B9" s="67"/>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F139"/>
  <sheetViews>
    <sheetView showGridLines="0" zoomScaleNormal="100" workbookViewId="0">
      <pane ySplit="4" topLeftCell="A5" activePane="bottomLeft" state="frozen"/>
      <selection activeCell="B22" sqref="B22:D22"/>
      <selection pane="bottomLeft" activeCell="AD138" sqref="AD138"/>
    </sheetView>
  </sheetViews>
  <sheetFormatPr defaultColWidth="11.42578125" defaultRowHeight="12.75" x14ac:dyDescent="0.2"/>
  <cols>
    <col min="1" max="1" width="0.85546875" style="159" customWidth="1"/>
    <col min="2" max="2" width="15.42578125" style="163" customWidth="1"/>
    <col min="3" max="3" width="111.7109375" style="163" customWidth="1"/>
    <col min="4" max="4" width="0.85546875" style="163" customWidth="1"/>
    <col min="5" max="16384" width="11.42578125" style="163"/>
  </cols>
  <sheetData>
    <row r="1" spans="2:6" s="159" customFormat="1" ht="2.25" customHeight="1" x14ac:dyDescent="0.2"/>
    <row r="2" spans="2:6" s="159" customFormat="1" ht="15.75" x14ac:dyDescent="0.25">
      <c r="B2" s="251" t="str">
        <f>Basisdaten!B2</f>
        <v>Anlage EB Version D2.1 (Auditjahr 2026 / Kennzahlenjahr 2025)</v>
      </c>
      <c r="C2" s="252"/>
    </row>
    <row r="3" spans="2:6" s="159" customFormat="1" ht="16.5" x14ac:dyDescent="0.25">
      <c r="B3" s="253" t="s">
        <v>588</v>
      </c>
      <c r="C3" s="254"/>
    </row>
    <row r="4" spans="2:6" s="159" customFormat="1" ht="20.25" customHeight="1" x14ac:dyDescent="0.2">
      <c r="B4" s="336" t="s">
        <v>587</v>
      </c>
      <c r="C4" s="336"/>
      <c r="D4" s="160"/>
    </row>
    <row r="5" spans="2:6" s="159" customFormat="1" ht="5.0999999999999996" customHeight="1" thickBot="1" x14ac:dyDescent="0.25">
      <c r="B5" s="255"/>
      <c r="C5" s="255"/>
      <c r="D5" s="160"/>
    </row>
    <row r="6" spans="2:6" s="159" customFormat="1" ht="30" customHeight="1" thickBot="1" x14ac:dyDescent="0.25">
      <c r="B6" s="337" t="s">
        <v>182</v>
      </c>
      <c r="C6" s="338"/>
      <c r="D6" s="161"/>
    </row>
    <row r="7" spans="2:6" s="159" customFormat="1" ht="30" customHeight="1" thickBot="1" x14ac:dyDescent="0.25">
      <c r="B7" s="339" t="s">
        <v>453</v>
      </c>
      <c r="C7" s="340"/>
      <c r="D7" s="161"/>
    </row>
    <row r="8" spans="2:6" ht="30" customHeight="1" x14ac:dyDescent="0.2">
      <c r="B8" s="256" t="s">
        <v>183</v>
      </c>
      <c r="C8" s="257" t="s">
        <v>184</v>
      </c>
      <c r="D8" s="162"/>
    </row>
    <row r="9" spans="2:6" ht="30" customHeight="1" x14ac:dyDescent="0.2">
      <c r="B9" s="258" t="s">
        <v>189</v>
      </c>
      <c r="C9" s="259" t="s">
        <v>187</v>
      </c>
      <c r="D9" s="162"/>
    </row>
    <row r="10" spans="2:6" ht="30" customHeight="1" x14ac:dyDescent="0.2">
      <c r="B10" s="343" t="s">
        <v>454</v>
      </c>
      <c r="C10" s="344"/>
      <c r="D10" s="162"/>
    </row>
    <row r="11" spans="2:6" ht="30" customHeight="1" x14ac:dyDescent="0.2">
      <c r="B11" s="256" t="s">
        <v>185</v>
      </c>
      <c r="C11" s="257" t="s">
        <v>186</v>
      </c>
      <c r="D11" s="162"/>
    </row>
    <row r="12" spans="2:6" ht="30" customHeight="1" x14ac:dyDescent="0.2">
      <c r="B12" s="258" t="s">
        <v>190</v>
      </c>
      <c r="C12" s="259" t="s">
        <v>188</v>
      </c>
      <c r="D12" s="162"/>
    </row>
    <row r="13" spans="2:6" ht="30" customHeight="1" x14ac:dyDescent="0.2">
      <c r="B13" s="341" t="s">
        <v>169</v>
      </c>
      <c r="C13" s="342"/>
      <c r="D13" s="162"/>
    </row>
    <row r="14" spans="2:6" ht="30" customHeight="1" x14ac:dyDescent="0.2">
      <c r="B14" s="256" t="s">
        <v>191</v>
      </c>
      <c r="C14" s="257" t="s">
        <v>192</v>
      </c>
      <c r="D14" s="162"/>
      <c r="F14" s="164"/>
    </row>
    <row r="15" spans="2:6" ht="30" customHeight="1" x14ac:dyDescent="0.2">
      <c r="B15" s="260" t="s">
        <v>193</v>
      </c>
      <c r="C15" s="261" t="s">
        <v>194</v>
      </c>
      <c r="D15" s="162"/>
    </row>
    <row r="16" spans="2:6" ht="30" customHeight="1" x14ac:dyDescent="0.2">
      <c r="B16" s="262" t="s">
        <v>195</v>
      </c>
      <c r="C16" s="261" t="s">
        <v>196</v>
      </c>
      <c r="D16" s="162"/>
    </row>
    <row r="17" spans="2:4" ht="30" customHeight="1" x14ac:dyDescent="0.2">
      <c r="B17" s="262" t="s">
        <v>197</v>
      </c>
      <c r="C17" s="261" t="s">
        <v>198</v>
      </c>
      <c r="D17" s="162"/>
    </row>
    <row r="18" spans="2:4" ht="30" customHeight="1" x14ac:dyDescent="0.2">
      <c r="B18" s="262" t="s">
        <v>199</v>
      </c>
      <c r="C18" s="261" t="s">
        <v>200</v>
      </c>
      <c r="D18" s="162"/>
    </row>
    <row r="19" spans="2:4" ht="30" customHeight="1" x14ac:dyDescent="0.2">
      <c r="B19" s="262" t="s">
        <v>201</v>
      </c>
      <c r="C19" s="261" t="s">
        <v>202</v>
      </c>
      <c r="D19" s="162"/>
    </row>
    <row r="20" spans="2:4" ht="30" customHeight="1" x14ac:dyDescent="0.2">
      <c r="B20" s="262" t="s">
        <v>203</v>
      </c>
      <c r="C20" s="261" t="s">
        <v>204</v>
      </c>
      <c r="D20" s="162"/>
    </row>
    <row r="21" spans="2:4" ht="30" customHeight="1" x14ac:dyDescent="0.2">
      <c r="B21" s="262" t="s">
        <v>205</v>
      </c>
      <c r="C21" s="261" t="s">
        <v>206</v>
      </c>
      <c r="D21" s="162"/>
    </row>
    <row r="22" spans="2:4" ht="30" customHeight="1" x14ac:dyDescent="0.2">
      <c r="B22" s="262" t="s">
        <v>207</v>
      </c>
      <c r="C22" s="261" t="s">
        <v>208</v>
      </c>
      <c r="D22" s="162"/>
    </row>
    <row r="23" spans="2:4" ht="30" customHeight="1" x14ac:dyDescent="0.2">
      <c r="B23" s="263" t="s">
        <v>209</v>
      </c>
      <c r="C23" s="264" t="s">
        <v>210</v>
      </c>
      <c r="D23" s="162"/>
    </row>
    <row r="24" spans="2:4" ht="30" customHeight="1" x14ac:dyDescent="0.2">
      <c r="B24" s="263" t="s">
        <v>211</v>
      </c>
      <c r="C24" s="264" t="s">
        <v>212</v>
      </c>
      <c r="D24" s="162"/>
    </row>
    <row r="25" spans="2:4" ht="30" customHeight="1" x14ac:dyDescent="0.2">
      <c r="B25" s="263" t="s">
        <v>213</v>
      </c>
      <c r="C25" s="264" t="s">
        <v>214</v>
      </c>
      <c r="D25" s="162"/>
    </row>
    <row r="26" spans="2:4" ht="30" customHeight="1" x14ac:dyDescent="0.2">
      <c r="B26" s="263" t="s">
        <v>215</v>
      </c>
      <c r="C26" s="264" t="s">
        <v>216</v>
      </c>
      <c r="D26" s="162"/>
    </row>
    <row r="27" spans="2:4" ht="30" customHeight="1" thickBot="1" x14ac:dyDescent="0.25">
      <c r="B27" s="262" t="s">
        <v>217</v>
      </c>
      <c r="C27" s="261" t="s">
        <v>218</v>
      </c>
      <c r="D27" s="162"/>
    </row>
    <row r="28" spans="2:4" ht="30" customHeight="1" thickBot="1" x14ac:dyDescent="0.25">
      <c r="B28" s="337" t="s">
        <v>170</v>
      </c>
      <c r="C28" s="338"/>
      <c r="D28" s="162"/>
    </row>
    <row r="29" spans="2:4" ht="30" customHeight="1" x14ac:dyDescent="0.2">
      <c r="B29" s="345" t="s">
        <v>219</v>
      </c>
      <c r="C29" s="346"/>
      <c r="D29" s="162"/>
    </row>
    <row r="30" spans="2:4" ht="30" customHeight="1" x14ac:dyDescent="0.2">
      <c r="B30" s="262" t="s">
        <v>220</v>
      </c>
      <c r="C30" s="261" t="s">
        <v>221</v>
      </c>
      <c r="D30" s="162"/>
    </row>
    <row r="31" spans="2:4" ht="30" customHeight="1" x14ac:dyDescent="0.2">
      <c r="B31" s="262" t="s">
        <v>222</v>
      </c>
      <c r="C31" s="261" t="s">
        <v>223</v>
      </c>
      <c r="D31" s="162"/>
    </row>
    <row r="32" spans="2:4" ht="30" customHeight="1" x14ac:dyDescent="0.2">
      <c r="B32" s="262" t="s">
        <v>224</v>
      </c>
      <c r="C32" s="261" t="s">
        <v>225</v>
      </c>
      <c r="D32" s="162"/>
    </row>
    <row r="33" spans="2:4" ht="30" customHeight="1" x14ac:dyDescent="0.2">
      <c r="B33" s="262" t="s">
        <v>226</v>
      </c>
      <c r="C33" s="261" t="s">
        <v>227</v>
      </c>
      <c r="D33" s="162"/>
    </row>
    <row r="34" spans="2:4" ht="30" customHeight="1" x14ac:dyDescent="0.2">
      <c r="B34" s="262" t="s">
        <v>228</v>
      </c>
      <c r="C34" s="261" t="s">
        <v>229</v>
      </c>
      <c r="D34" s="162"/>
    </row>
    <row r="35" spans="2:4" ht="30" customHeight="1" x14ac:dyDescent="0.2">
      <c r="B35" s="262" t="s">
        <v>230</v>
      </c>
      <c r="C35" s="261" t="s">
        <v>716</v>
      </c>
      <c r="D35" s="162"/>
    </row>
    <row r="36" spans="2:4" ht="30" customHeight="1" x14ac:dyDescent="0.2">
      <c r="B36" s="262" t="s">
        <v>231</v>
      </c>
      <c r="C36" s="261" t="s">
        <v>232</v>
      </c>
      <c r="D36" s="162"/>
    </row>
    <row r="37" spans="2:4" ht="30" customHeight="1" x14ac:dyDescent="0.2">
      <c r="B37" s="262" t="s">
        <v>233</v>
      </c>
      <c r="C37" s="261" t="s">
        <v>234</v>
      </c>
      <c r="D37" s="162"/>
    </row>
    <row r="38" spans="2:4" ht="30" customHeight="1" x14ac:dyDescent="0.2">
      <c r="B38" s="347" t="s">
        <v>235</v>
      </c>
      <c r="C38" s="348"/>
      <c r="D38" s="162"/>
    </row>
    <row r="39" spans="2:4" ht="30" customHeight="1" x14ac:dyDescent="0.2">
      <c r="B39" s="265" t="s">
        <v>236</v>
      </c>
      <c r="C39" s="266" t="s">
        <v>237</v>
      </c>
      <c r="D39" s="162"/>
    </row>
    <row r="40" spans="2:4" ht="30" customHeight="1" x14ac:dyDescent="0.2">
      <c r="B40" s="265" t="s">
        <v>238</v>
      </c>
      <c r="C40" s="266" t="s">
        <v>239</v>
      </c>
      <c r="D40" s="162"/>
    </row>
    <row r="41" spans="2:4" ht="30" customHeight="1" x14ac:dyDescent="0.2">
      <c r="B41" s="262" t="s">
        <v>240</v>
      </c>
      <c r="C41" s="261" t="s">
        <v>241</v>
      </c>
      <c r="D41" s="162"/>
    </row>
    <row r="42" spans="2:4" ht="30" customHeight="1" x14ac:dyDescent="0.2">
      <c r="B42" s="262" t="s">
        <v>242</v>
      </c>
      <c r="C42" s="261" t="s">
        <v>243</v>
      </c>
      <c r="D42" s="162"/>
    </row>
    <row r="43" spans="2:4" ht="30" customHeight="1" x14ac:dyDescent="0.2">
      <c r="B43" s="262" t="s">
        <v>244</v>
      </c>
      <c r="C43" s="261" t="s">
        <v>245</v>
      </c>
      <c r="D43" s="162"/>
    </row>
    <row r="44" spans="2:4" ht="30" customHeight="1" x14ac:dyDescent="0.2">
      <c r="B44" s="262" t="s">
        <v>246</v>
      </c>
      <c r="C44" s="261" t="s">
        <v>247</v>
      </c>
      <c r="D44" s="162"/>
    </row>
    <row r="45" spans="2:4" ht="30" customHeight="1" x14ac:dyDescent="0.2">
      <c r="B45" s="262" t="s">
        <v>248</v>
      </c>
      <c r="C45" s="261" t="s">
        <v>249</v>
      </c>
      <c r="D45" s="162"/>
    </row>
    <row r="46" spans="2:4" ht="30" customHeight="1" x14ac:dyDescent="0.2">
      <c r="B46" s="262" t="s">
        <v>250</v>
      </c>
      <c r="C46" s="261" t="s">
        <v>251</v>
      </c>
      <c r="D46" s="162"/>
    </row>
    <row r="47" spans="2:4" ht="30" customHeight="1" x14ac:dyDescent="0.2">
      <c r="B47" s="267" t="s">
        <v>252</v>
      </c>
      <c r="C47" s="261" t="s">
        <v>253</v>
      </c>
      <c r="D47" s="162"/>
    </row>
    <row r="48" spans="2:4" ht="30" customHeight="1" x14ac:dyDescent="0.2">
      <c r="B48" s="267" t="s">
        <v>254</v>
      </c>
      <c r="C48" s="261" t="s">
        <v>255</v>
      </c>
      <c r="D48" s="162"/>
    </row>
    <row r="49" spans="2:4" ht="30" customHeight="1" x14ac:dyDescent="0.2">
      <c r="B49" s="267" t="s">
        <v>256</v>
      </c>
      <c r="C49" s="261" t="s">
        <v>257</v>
      </c>
      <c r="D49" s="162"/>
    </row>
    <row r="50" spans="2:4" ht="30" customHeight="1" x14ac:dyDescent="0.2">
      <c r="B50" s="267" t="s">
        <v>258</v>
      </c>
      <c r="C50" s="261" t="s">
        <v>259</v>
      </c>
      <c r="D50" s="162"/>
    </row>
    <row r="51" spans="2:4" ht="30" customHeight="1" x14ac:dyDescent="0.2">
      <c r="B51" s="267" t="s">
        <v>260</v>
      </c>
      <c r="C51" s="261" t="s">
        <v>261</v>
      </c>
      <c r="D51" s="162"/>
    </row>
    <row r="52" spans="2:4" ht="30" customHeight="1" x14ac:dyDescent="0.2">
      <c r="B52" s="267" t="s">
        <v>262</v>
      </c>
      <c r="C52" s="261" t="s">
        <v>263</v>
      </c>
      <c r="D52" s="162"/>
    </row>
    <row r="53" spans="2:4" ht="30" customHeight="1" x14ac:dyDescent="0.2">
      <c r="B53" s="267" t="s">
        <v>264</v>
      </c>
      <c r="C53" s="261" t="s">
        <v>265</v>
      </c>
      <c r="D53" s="162"/>
    </row>
    <row r="54" spans="2:4" ht="30" customHeight="1" x14ac:dyDescent="0.2">
      <c r="B54" s="267" t="s">
        <v>266</v>
      </c>
      <c r="C54" s="261" t="s">
        <v>267</v>
      </c>
      <c r="D54" s="162"/>
    </row>
    <row r="55" spans="2:4" ht="30" customHeight="1" x14ac:dyDescent="0.2">
      <c r="B55" s="267" t="s">
        <v>268</v>
      </c>
      <c r="C55" s="261" t="s">
        <v>269</v>
      </c>
      <c r="D55" s="162"/>
    </row>
    <row r="56" spans="2:4" ht="30" customHeight="1" x14ac:dyDescent="0.2">
      <c r="B56" s="267" t="s">
        <v>270</v>
      </c>
      <c r="C56" s="261" t="s">
        <v>271</v>
      </c>
      <c r="D56" s="162"/>
    </row>
    <row r="57" spans="2:4" ht="30" customHeight="1" x14ac:dyDescent="0.2">
      <c r="B57" s="267" t="s">
        <v>272</v>
      </c>
      <c r="C57" s="261" t="s">
        <v>273</v>
      </c>
      <c r="D57" s="162"/>
    </row>
    <row r="58" spans="2:4" ht="30" customHeight="1" x14ac:dyDescent="0.2">
      <c r="B58" s="267" t="s">
        <v>274</v>
      </c>
      <c r="C58" s="261" t="s">
        <v>275</v>
      </c>
      <c r="D58" s="162"/>
    </row>
    <row r="59" spans="2:4" ht="30" customHeight="1" x14ac:dyDescent="0.2">
      <c r="B59" s="267" t="s">
        <v>276</v>
      </c>
      <c r="C59" s="261" t="s">
        <v>277</v>
      </c>
      <c r="D59" s="162"/>
    </row>
    <row r="60" spans="2:4" ht="30" customHeight="1" x14ac:dyDescent="0.2">
      <c r="B60" s="267" t="s">
        <v>278</v>
      </c>
      <c r="C60" s="261" t="s">
        <v>279</v>
      </c>
      <c r="D60" s="162"/>
    </row>
    <row r="61" spans="2:4" ht="30" customHeight="1" x14ac:dyDescent="0.2">
      <c r="B61" s="267" t="s">
        <v>280</v>
      </c>
      <c r="C61" s="261" t="s">
        <v>281</v>
      </c>
      <c r="D61" s="162"/>
    </row>
    <row r="62" spans="2:4" ht="30" customHeight="1" x14ac:dyDescent="0.2">
      <c r="B62" s="267" t="s">
        <v>282</v>
      </c>
      <c r="C62" s="261" t="s">
        <v>283</v>
      </c>
      <c r="D62" s="162"/>
    </row>
    <row r="63" spans="2:4" ht="30" customHeight="1" x14ac:dyDescent="0.2">
      <c r="B63" s="267" t="s">
        <v>284</v>
      </c>
      <c r="C63" s="261" t="s">
        <v>285</v>
      </c>
      <c r="D63" s="162"/>
    </row>
    <row r="64" spans="2:4" ht="30" customHeight="1" x14ac:dyDescent="0.2">
      <c r="B64" s="267" t="s">
        <v>286</v>
      </c>
      <c r="C64" s="261" t="s">
        <v>287</v>
      </c>
      <c r="D64" s="162"/>
    </row>
    <row r="65" spans="2:4" ht="30" customHeight="1" x14ac:dyDescent="0.2">
      <c r="B65" s="267" t="s">
        <v>288</v>
      </c>
      <c r="C65" s="261" t="s">
        <v>289</v>
      </c>
      <c r="D65" s="162"/>
    </row>
    <row r="66" spans="2:4" ht="30" customHeight="1" x14ac:dyDescent="0.2">
      <c r="B66" s="267" t="s">
        <v>290</v>
      </c>
      <c r="C66" s="261" t="s">
        <v>291</v>
      </c>
      <c r="D66" s="162"/>
    </row>
    <row r="67" spans="2:4" ht="30" customHeight="1" x14ac:dyDescent="0.2">
      <c r="B67" s="267" t="s">
        <v>292</v>
      </c>
      <c r="C67" s="261" t="s">
        <v>293</v>
      </c>
      <c r="D67" s="162"/>
    </row>
    <row r="68" spans="2:4" ht="30" customHeight="1" x14ac:dyDescent="0.2">
      <c r="B68" s="267" t="s">
        <v>294</v>
      </c>
      <c r="C68" s="261" t="s">
        <v>295</v>
      </c>
      <c r="D68" s="162"/>
    </row>
    <row r="69" spans="2:4" ht="30" customHeight="1" x14ac:dyDescent="0.2">
      <c r="B69" s="267" t="s">
        <v>296</v>
      </c>
      <c r="C69" s="261" t="s">
        <v>297</v>
      </c>
      <c r="D69" s="162"/>
    </row>
    <row r="70" spans="2:4" ht="30" customHeight="1" x14ac:dyDescent="0.2">
      <c r="B70" s="267" t="s">
        <v>298</v>
      </c>
      <c r="C70" s="261" t="s">
        <v>299</v>
      </c>
      <c r="D70" s="162"/>
    </row>
    <row r="71" spans="2:4" ht="30" customHeight="1" x14ac:dyDescent="0.2">
      <c r="B71" s="267" t="s">
        <v>300</v>
      </c>
      <c r="C71" s="261" t="s">
        <v>301</v>
      </c>
      <c r="D71" s="162"/>
    </row>
    <row r="72" spans="2:4" ht="30" customHeight="1" x14ac:dyDescent="0.2">
      <c r="B72" s="267" t="s">
        <v>302</v>
      </c>
      <c r="C72" s="261" t="s">
        <v>303</v>
      </c>
      <c r="D72" s="162"/>
    </row>
    <row r="73" spans="2:4" ht="30" customHeight="1" x14ac:dyDescent="0.2">
      <c r="B73" s="267" t="s">
        <v>304</v>
      </c>
      <c r="C73" s="261" t="s">
        <v>305</v>
      </c>
      <c r="D73" s="162"/>
    </row>
    <row r="74" spans="2:4" ht="30" customHeight="1" x14ac:dyDescent="0.2">
      <c r="B74" s="267" t="s">
        <v>306</v>
      </c>
      <c r="C74" s="268" t="s">
        <v>667</v>
      </c>
      <c r="D74" s="162"/>
    </row>
    <row r="75" spans="2:4" ht="30" customHeight="1" x14ac:dyDescent="0.2">
      <c r="B75" s="267" t="s">
        <v>307</v>
      </c>
      <c r="C75" s="261" t="s">
        <v>308</v>
      </c>
      <c r="D75" s="162"/>
    </row>
    <row r="76" spans="2:4" ht="30" customHeight="1" x14ac:dyDescent="0.2">
      <c r="B76" s="267" t="s">
        <v>309</v>
      </c>
      <c r="C76" s="261" t="s">
        <v>310</v>
      </c>
      <c r="D76" s="162"/>
    </row>
    <row r="77" spans="2:4" ht="30" customHeight="1" x14ac:dyDescent="0.2">
      <c r="B77" s="267" t="s">
        <v>311</v>
      </c>
      <c r="C77" s="261" t="s">
        <v>312</v>
      </c>
      <c r="D77" s="162"/>
    </row>
    <row r="78" spans="2:4" ht="30" customHeight="1" x14ac:dyDescent="0.2">
      <c r="B78" s="267" t="s">
        <v>313</v>
      </c>
      <c r="C78" s="261" t="s">
        <v>314</v>
      </c>
      <c r="D78" s="162"/>
    </row>
    <row r="79" spans="2:4" ht="30" customHeight="1" x14ac:dyDescent="0.2">
      <c r="B79" s="267" t="s">
        <v>315</v>
      </c>
      <c r="C79" s="261" t="s">
        <v>316</v>
      </c>
      <c r="D79" s="162"/>
    </row>
    <row r="80" spans="2:4" ht="30" customHeight="1" x14ac:dyDescent="0.2">
      <c r="B80" s="267" t="s">
        <v>317</v>
      </c>
      <c r="C80" s="261" t="s">
        <v>318</v>
      </c>
      <c r="D80" s="162"/>
    </row>
    <row r="81" spans="2:4" ht="30" customHeight="1" x14ac:dyDescent="0.2">
      <c r="B81" s="267" t="s">
        <v>319</v>
      </c>
      <c r="C81" s="261" t="s">
        <v>320</v>
      </c>
      <c r="D81" s="162"/>
    </row>
    <row r="82" spans="2:4" ht="30" customHeight="1" x14ac:dyDescent="0.2">
      <c r="B82" s="267" t="s">
        <v>321</v>
      </c>
      <c r="C82" s="261" t="s">
        <v>322</v>
      </c>
      <c r="D82" s="162"/>
    </row>
    <row r="83" spans="2:4" ht="30" customHeight="1" x14ac:dyDescent="0.2">
      <c r="B83" s="267" t="s">
        <v>323</v>
      </c>
      <c r="C83" s="261" t="s">
        <v>324</v>
      </c>
      <c r="D83" s="162"/>
    </row>
    <row r="84" spans="2:4" ht="30" customHeight="1" x14ac:dyDescent="0.2">
      <c r="B84" s="351" t="s">
        <v>325</v>
      </c>
      <c r="C84" s="352"/>
      <c r="D84" s="162"/>
    </row>
    <row r="85" spans="2:4" ht="30" customHeight="1" x14ac:dyDescent="0.2">
      <c r="B85" s="267" t="s">
        <v>326</v>
      </c>
      <c r="C85" s="261" t="s">
        <v>327</v>
      </c>
      <c r="D85" s="162"/>
    </row>
    <row r="86" spans="2:4" ht="30" customHeight="1" x14ac:dyDescent="0.2">
      <c r="B86" s="267" t="s">
        <v>328</v>
      </c>
      <c r="C86" s="261" t="s">
        <v>329</v>
      </c>
      <c r="D86" s="162"/>
    </row>
    <row r="87" spans="2:4" ht="30" customHeight="1" x14ac:dyDescent="0.2">
      <c r="B87" s="267" t="s">
        <v>330</v>
      </c>
      <c r="C87" s="261" t="s">
        <v>331</v>
      </c>
      <c r="D87" s="162"/>
    </row>
    <row r="88" spans="2:4" ht="30" customHeight="1" x14ac:dyDescent="0.2">
      <c r="B88" s="267" t="s">
        <v>332</v>
      </c>
      <c r="C88" s="261" t="s">
        <v>737</v>
      </c>
      <c r="D88" s="162"/>
    </row>
    <row r="89" spans="2:4" ht="30" customHeight="1" x14ac:dyDescent="0.2">
      <c r="B89" s="267" t="s">
        <v>333</v>
      </c>
      <c r="C89" s="261" t="s">
        <v>334</v>
      </c>
      <c r="D89" s="162"/>
    </row>
    <row r="90" spans="2:4" ht="30" customHeight="1" x14ac:dyDescent="0.2">
      <c r="B90" s="267" t="s">
        <v>335</v>
      </c>
      <c r="C90" s="261" t="s">
        <v>336</v>
      </c>
      <c r="D90" s="162"/>
    </row>
    <row r="91" spans="2:4" ht="30" customHeight="1" x14ac:dyDescent="0.2">
      <c r="B91" s="269" t="s">
        <v>337</v>
      </c>
      <c r="C91" s="259" t="s">
        <v>338</v>
      </c>
      <c r="D91" s="162"/>
    </row>
    <row r="92" spans="2:4" ht="30" customHeight="1" x14ac:dyDescent="0.2">
      <c r="B92" s="351" t="s">
        <v>173</v>
      </c>
      <c r="C92" s="352"/>
      <c r="D92" s="162"/>
    </row>
    <row r="93" spans="2:4" ht="30" customHeight="1" x14ac:dyDescent="0.2">
      <c r="B93" s="269" t="s">
        <v>339</v>
      </c>
      <c r="C93" s="270" t="s">
        <v>340</v>
      </c>
      <c r="D93" s="162"/>
    </row>
    <row r="94" spans="2:4" ht="30" customHeight="1" x14ac:dyDescent="0.2">
      <c r="B94" s="269" t="s">
        <v>341</v>
      </c>
      <c r="C94" s="259" t="s">
        <v>342</v>
      </c>
      <c r="D94" s="162"/>
    </row>
    <row r="95" spans="2:4" ht="30" customHeight="1" x14ac:dyDescent="0.2">
      <c r="B95" s="267" t="s">
        <v>343</v>
      </c>
      <c r="C95" s="261" t="s">
        <v>344</v>
      </c>
      <c r="D95" s="162"/>
    </row>
    <row r="96" spans="2:4" ht="30" customHeight="1" x14ac:dyDescent="0.2">
      <c r="B96" s="267" t="s">
        <v>345</v>
      </c>
      <c r="C96" s="261" t="s">
        <v>346</v>
      </c>
      <c r="D96" s="162"/>
    </row>
    <row r="97" spans="2:4" ht="30" customHeight="1" thickBot="1" x14ac:dyDescent="0.25">
      <c r="B97" s="267" t="s">
        <v>347</v>
      </c>
      <c r="C97" s="261" t="s">
        <v>348</v>
      </c>
      <c r="D97" s="162"/>
    </row>
    <row r="98" spans="2:4" ht="30" customHeight="1" thickBot="1" x14ac:dyDescent="0.25">
      <c r="B98" s="353" t="s">
        <v>174</v>
      </c>
      <c r="C98" s="354"/>
      <c r="D98" s="162"/>
    </row>
    <row r="99" spans="2:4" ht="30" customHeight="1" x14ac:dyDescent="0.2">
      <c r="B99" s="355" t="s">
        <v>175</v>
      </c>
      <c r="C99" s="356"/>
      <c r="D99" s="162"/>
    </row>
    <row r="100" spans="2:4" ht="30" customHeight="1" x14ac:dyDescent="0.2">
      <c r="B100" s="267" t="s">
        <v>349</v>
      </c>
      <c r="C100" s="261" t="s">
        <v>350</v>
      </c>
      <c r="D100" s="162"/>
    </row>
    <row r="101" spans="2:4" ht="30" customHeight="1" x14ac:dyDescent="0.2">
      <c r="B101" s="267" t="s">
        <v>351</v>
      </c>
      <c r="C101" s="261" t="s">
        <v>352</v>
      </c>
      <c r="D101" s="162"/>
    </row>
    <row r="102" spans="2:4" ht="30" customHeight="1" x14ac:dyDescent="0.2">
      <c r="B102" s="267" t="s">
        <v>353</v>
      </c>
      <c r="C102" s="261" t="s">
        <v>354</v>
      </c>
      <c r="D102" s="162"/>
    </row>
    <row r="103" spans="2:4" ht="30" customHeight="1" x14ac:dyDescent="0.2">
      <c r="B103" s="267" t="s">
        <v>355</v>
      </c>
      <c r="C103" s="261" t="s">
        <v>356</v>
      </c>
      <c r="D103" s="162"/>
    </row>
    <row r="104" spans="2:4" ht="30" customHeight="1" x14ac:dyDescent="0.2">
      <c r="B104" s="267" t="s">
        <v>357</v>
      </c>
      <c r="C104" s="261" t="s">
        <v>358</v>
      </c>
      <c r="D104" s="162"/>
    </row>
    <row r="105" spans="2:4" ht="30" customHeight="1" x14ac:dyDescent="0.2">
      <c r="B105" s="267" t="s">
        <v>359</v>
      </c>
      <c r="C105" s="261" t="s">
        <v>360</v>
      </c>
      <c r="D105" s="162"/>
    </row>
    <row r="106" spans="2:4" ht="30" customHeight="1" x14ac:dyDescent="0.2">
      <c r="B106" s="351" t="s">
        <v>176</v>
      </c>
      <c r="C106" s="352"/>
      <c r="D106" s="162"/>
    </row>
    <row r="107" spans="2:4" ht="30" customHeight="1" x14ac:dyDescent="0.2">
      <c r="B107" s="267" t="s">
        <v>361</v>
      </c>
      <c r="C107" s="261" t="s">
        <v>362</v>
      </c>
      <c r="D107" s="162"/>
    </row>
    <row r="108" spans="2:4" ht="30" customHeight="1" x14ac:dyDescent="0.2">
      <c r="B108" s="267" t="s">
        <v>363</v>
      </c>
      <c r="C108" s="261" t="s">
        <v>364</v>
      </c>
      <c r="D108" s="162"/>
    </row>
    <row r="109" spans="2:4" ht="30" customHeight="1" x14ac:dyDescent="0.2">
      <c r="B109" s="267" t="s">
        <v>365</v>
      </c>
      <c r="C109" s="261" t="s">
        <v>366</v>
      </c>
      <c r="D109" s="162"/>
    </row>
    <row r="110" spans="2:4" ht="30" customHeight="1" x14ac:dyDescent="0.2">
      <c r="B110" s="267" t="s">
        <v>367</v>
      </c>
      <c r="C110" s="261" t="s">
        <v>368</v>
      </c>
      <c r="D110" s="162"/>
    </row>
    <row r="111" spans="2:4" ht="30" customHeight="1" x14ac:dyDescent="0.2">
      <c r="B111" s="271" t="s">
        <v>369</v>
      </c>
      <c r="C111" s="272" t="s">
        <v>370</v>
      </c>
      <c r="D111" s="162"/>
    </row>
    <row r="112" spans="2:4" ht="30" customHeight="1" x14ac:dyDescent="0.2">
      <c r="B112" s="273" t="s">
        <v>371</v>
      </c>
      <c r="C112" s="272" t="s">
        <v>372</v>
      </c>
    </row>
    <row r="113" spans="2:3" ht="30" customHeight="1" x14ac:dyDescent="0.2">
      <c r="B113" s="273" t="s">
        <v>373</v>
      </c>
      <c r="C113" s="272" t="s">
        <v>374</v>
      </c>
    </row>
    <row r="114" spans="2:3" ht="30" customHeight="1" x14ac:dyDescent="0.2">
      <c r="B114" s="273" t="s">
        <v>375</v>
      </c>
      <c r="C114" s="272" t="s">
        <v>376</v>
      </c>
    </row>
    <row r="115" spans="2:3" ht="30" customHeight="1" x14ac:dyDescent="0.2">
      <c r="B115" s="273" t="s">
        <v>377</v>
      </c>
      <c r="C115" s="272" t="s">
        <v>378</v>
      </c>
    </row>
    <row r="116" spans="2:3" ht="30" customHeight="1" x14ac:dyDescent="0.2">
      <c r="B116" s="357" t="s">
        <v>177</v>
      </c>
      <c r="C116" s="358"/>
    </row>
    <row r="117" spans="2:3" ht="30" customHeight="1" x14ac:dyDescent="0.2">
      <c r="B117" s="273" t="s">
        <v>379</v>
      </c>
      <c r="C117" s="272" t="s">
        <v>380</v>
      </c>
    </row>
    <row r="118" spans="2:3" ht="30" customHeight="1" x14ac:dyDescent="0.2">
      <c r="B118" s="273" t="s">
        <v>381</v>
      </c>
      <c r="C118" s="272" t="s">
        <v>382</v>
      </c>
    </row>
    <row r="119" spans="2:3" ht="30" customHeight="1" x14ac:dyDescent="0.2">
      <c r="B119" s="273" t="s">
        <v>383</v>
      </c>
      <c r="C119" s="272" t="s">
        <v>384</v>
      </c>
    </row>
    <row r="120" spans="2:3" ht="30" customHeight="1" x14ac:dyDescent="0.2">
      <c r="B120" s="273" t="s">
        <v>385</v>
      </c>
      <c r="C120" s="272" t="s">
        <v>386</v>
      </c>
    </row>
    <row r="121" spans="2:3" ht="30" customHeight="1" x14ac:dyDescent="0.2">
      <c r="B121" s="273" t="s">
        <v>387</v>
      </c>
      <c r="C121" s="272" t="s">
        <v>388</v>
      </c>
    </row>
    <row r="122" spans="2:3" ht="30" customHeight="1" thickBot="1" x14ac:dyDescent="0.25">
      <c r="B122" s="273" t="s">
        <v>389</v>
      </c>
      <c r="C122" s="272" t="s">
        <v>390</v>
      </c>
    </row>
    <row r="123" spans="2:3" ht="30" customHeight="1" x14ac:dyDescent="0.2">
      <c r="B123" s="349" t="s">
        <v>180</v>
      </c>
      <c r="C123" s="350"/>
    </row>
    <row r="124" spans="2:3" ht="30" customHeight="1" x14ac:dyDescent="0.2">
      <c r="B124" s="273" t="s">
        <v>391</v>
      </c>
      <c r="C124" s="272" t="s">
        <v>392</v>
      </c>
    </row>
    <row r="125" spans="2:3" ht="30" customHeight="1" x14ac:dyDescent="0.2">
      <c r="B125" s="273" t="s">
        <v>393</v>
      </c>
      <c r="C125" s="272" t="s">
        <v>394</v>
      </c>
    </row>
    <row r="126" spans="2:3" ht="30" customHeight="1" x14ac:dyDescent="0.2">
      <c r="B126" s="273" t="s">
        <v>395</v>
      </c>
      <c r="C126" s="272" t="s">
        <v>396</v>
      </c>
    </row>
    <row r="127" spans="2:3" ht="30" customHeight="1" x14ac:dyDescent="0.2">
      <c r="B127" s="273" t="s">
        <v>397</v>
      </c>
      <c r="C127" s="272" t="s">
        <v>398</v>
      </c>
    </row>
    <row r="128" spans="2:3" ht="30" customHeight="1" x14ac:dyDescent="0.2">
      <c r="B128" s="273" t="s">
        <v>399</v>
      </c>
      <c r="C128" s="272" t="s">
        <v>400</v>
      </c>
    </row>
    <row r="129" spans="2:3" ht="30" customHeight="1" x14ac:dyDescent="0.2">
      <c r="B129" s="273" t="s">
        <v>401</v>
      </c>
      <c r="C129" s="272" t="s">
        <v>402</v>
      </c>
    </row>
    <row r="130" spans="2:3" ht="30" customHeight="1" x14ac:dyDescent="0.2">
      <c r="B130" s="273" t="s">
        <v>403</v>
      </c>
      <c r="C130" s="272" t="s">
        <v>404</v>
      </c>
    </row>
    <row r="131" spans="2:3" ht="30" customHeight="1" x14ac:dyDescent="0.2">
      <c r="B131" s="273" t="s">
        <v>405</v>
      </c>
      <c r="C131" s="272" t="s">
        <v>406</v>
      </c>
    </row>
    <row r="132" spans="2:3" ht="30" customHeight="1" x14ac:dyDescent="0.2">
      <c r="B132" s="273" t="s">
        <v>407</v>
      </c>
      <c r="C132" s="272" t="s">
        <v>408</v>
      </c>
    </row>
    <row r="133" spans="2:3" ht="30" customHeight="1" x14ac:dyDescent="0.2">
      <c r="B133" s="273" t="s">
        <v>409</v>
      </c>
      <c r="C133" s="272" t="s">
        <v>410</v>
      </c>
    </row>
    <row r="134" spans="2:3" ht="30" customHeight="1" x14ac:dyDescent="0.2">
      <c r="B134" s="273" t="s">
        <v>411</v>
      </c>
      <c r="C134" s="272" t="s">
        <v>412</v>
      </c>
    </row>
    <row r="135" spans="2:3" ht="30" customHeight="1" x14ac:dyDescent="0.2">
      <c r="B135" s="273" t="s">
        <v>413</v>
      </c>
      <c r="C135" s="272" t="s">
        <v>414</v>
      </c>
    </row>
    <row r="136" spans="2:3" ht="30" customHeight="1" x14ac:dyDescent="0.2">
      <c r="B136" s="273" t="s">
        <v>415</v>
      </c>
      <c r="C136" s="272" t="s">
        <v>416</v>
      </c>
    </row>
    <row r="137" spans="2:3" ht="30" customHeight="1" x14ac:dyDescent="0.2">
      <c r="B137" s="273" t="s">
        <v>417</v>
      </c>
      <c r="C137" s="272" t="s">
        <v>418</v>
      </c>
    </row>
    <row r="138" spans="2:3" ht="30" customHeight="1" x14ac:dyDescent="0.2">
      <c r="B138" s="273" t="s">
        <v>419</v>
      </c>
      <c r="C138" s="274" t="s">
        <v>420</v>
      </c>
    </row>
    <row r="139" spans="2:3" ht="30" customHeight="1" thickBot="1" x14ac:dyDescent="0.25">
      <c r="B139" s="275" t="s">
        <v>421</v>
      </c>
      <c r="C139" s="276" t="s">
        <v>422</v>
      </c>
    </row>
  </sheetData>
  <sheetProtection algorithmName="SHA-512" hashValue="DpTHqKSuTuDeoUv6e11zJE+ARHPe4nsyTldLqxT8PeNmKurLbzB5j+90SJH2nMbii9dG2IyujbrrorlhmkCXHQ==" saltValue="GJ7WG/wc9CNjD9X98qSj5w==" spinCount="100000" sheet="1" objects="1" scenarios="1"/>
  <mergeCells count="15">
    <mergeCell ref="B29:C29"/>
    <mergeCell ref="B38:C38"/>
    <mergeCell ref="B123:C123"/>
    <mergeCell ref="B84:C84"/>
    <mergeCell ref="B92:C92"/>
    <mergeCell ref="B98:C98"/>
    <mergeCell ref="B99:C99"/>
    <mergeCell ref="B106:C106"/>
    <mergeCell ref="B116:C116"/>
    <mergeCell ref="B4:C4"/>
    <mergeCell ref="B6:C6"/>
    <mergeCell ref="B7:C7"/>
    <mergeCell ref="B13:C13"/>
    <mergeCell ref="B28:C28"/>
    <mergeCell ref="B10:C10"/>
  </mergeCells>
  <pageMargins left="0.70866141732283472" right="0.70866141732283472" top="0.74803149606299213" bottom="0.74803149606299213" header="0.31496062992125984" footer="0.31496062992125984"/>
  <pageSetup paperSize="9" scale="68" fitToHeight="0" orientation="portrait" r:id="rId1"/>
  <headerFooter>
    <oddFooter>&amp;L&amp;F&amp;C © DKG  Alle Rechte vorbehalten&amp;R&amp;P</oddFooter>
  </headerFooter>
  <rowBreaks count="4" manualBreakCount="4">
    <brk id="37" min="1" max="2" man="1"/>
    <brk id="67" min="1" max="2" man="1"/>
    <brk id="97" min="1" max="2" man="1"/>
    <brk id="122" min="1" max="2" man="1"/>
  </rowBreaks>
  <colBreaks count="1" manualBreakCount="1">
    <brk id="3" max="4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1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40.7109375" customWidth="1"/>
    <col min="3" max="5" width="20.7109375" customWidth="1"/>
    <col min="9" max="11" width="9.140625" hidden="1" customWidth="1"/>
  </cols>
  <sheetData>
    <row r="1" spans="1:11" ht="3.75" customHeight="1" x14ac:dyDescent="0.25"/>
    <row r="2" spans="1:11" x14ac:dyDescent="0.25">
      <c r="A2" s="159" t="str">
        <f>Basisdaten!B2</f>
        <v>Anlage EB Version D2.1 (Auditjahr 2026 / Kennzahlenjahr 2025)</v>
      </c>
    </row>
    <row r="3" spans="1:11" ht="15.75" x14ac:dyDescent="0.25">
      <c r="A3" s="212" t="s">
        <v>727</v>
      </c>
    </row>
    <row r="4" spans="1:11" ht="18" customHeight="1" thickBot="1" x14ac:dyDescent="0.3"/>
    <row r="5" spans="1:11" ht="18" customHeight="1" thickBot="1" x14ac:dyDescent="0.3">
      <c r="D5" s="213" t="s">
        <v>728</v>
      </c>
      <c r="E5" s="214">
        <f>SUM(K11:K110)</f>
        <v>0</v>
      </c>
    </row>
    <row r="7" spans="1:11" ht="35.25" customHeight="1" x14ac:dyDescent="0.25">
      <c r="A7" s="330" t="s">
        <v>735</v>
      </c>
      <c r="B7" s="359"/>
      <c r="C7" s="359"/>
      <c r="D7" s="359"/>
      <c r="E7" s="359"/>
    </row>
    <row r="8" spans="1:11" ht="12.75" customHeight="1" thickBot="1" x14ac:dyDescent="0.3"/>
    <row r="9" spans="1:11" ht="24.95" customHeight="1" x14ac:dyDescent="0.25">
      <c r="A9" s="360" t="s">
        <v>729</v>
      </c>
      <c r="B9" s="362" t="s">
        <v>730</v>
      </c>
      <c r="C9" s="362" t="s">
        <v>731</v>
      </c>
      <c r="D9" s="362"/>
      <c r="E9" s="364"/>
    </row>
    <row r="10" spans="1:11" ht="54.95" customHeight="1" thickBot="1" x14ac:dyDescent="0.3">
      <c r="A10" s="361"/>
      <c r="B10" s="363"/>
      <c r="C10" s="215" t="s">
        <v>732</v>
      </c>
      <c r="D10" s="215" t="s">
        <v>733</v>
      </c>
      <c r="E10" s="216" t="s">
        <v>734</v>
      </c>
    </row>
    <row r="11" spans="1:11" ht="26.1" customHeight="1" x14ac:dyDescent="0.25">
      <c r="A11" s="235"/>
      <c r="B11" s="236"/>
      <c r="C11" s="217"/>
      <c r="D11" s="217"/>
      <c r="E11" s="218"/>
      <c r="I11">
        <f>IF(A11&lt;&gt;"",1,0)</f>
        <v>0</v>
      </c>
      <c r="J11">
        <f>IF(B11&lt;&gt;"",1,0)</f>
        <v>0</v>
      </c>
      <c r="K11" t="str">
        <f>IF(AND(SUM($C$11:$C$110)&gt;=1,SUM(I11:J11)=2),SUM(C11:E11),"")</f>
        <v/>
      </c>
    </row>
    <row r="12" spans="1:11" ht="26.1" customHeight="1" x14ac:dyDescent="0.25">
      <c r="A12" s="237"/>
      <c r="B12" s="238"/>
      <c r="C12" s="219"/>
      <c r="D12" s="219"/>
      <c r="E12" s="220"/>
      <c r="I12">
        <f t="shared" ref="I12:I75" si="0">IF(A12&lt;&gt;"",1,0)</f>
        <v>0</v>
      </c>
      <c r="J12">
        <f t="shared" ref="J12:J75" si="1">IF(B12&lt;&gt;"",1,0)</f>
        <v>0</v>
      </c>
      <c r="K12" t="str">
        <f t="shared" ref="K12:K75" si="2">IF(AND(SUM($C$11:$C$110)&gt;=1,SUM(I12:J12)=2),SUM(C12:E12),"")</f>
        <v/>
      </c>
    </row>
    <row r="13" spans="1:11" ht="26.1" customHeight="1" x14ac:dyDescent="0.25">
      <c r="A13" s="235"/>
      <c r="B13" s="238"/>
      <c r="C13" s="219"/>
      <c r="D13" s="219"/>
      <c r="E13" s="220"/>
      <c r="I13">
        <f t="shared" si="0"/>
        <v>0</v>
      </c>
      <c r="J13">
        <f t="shared" si="1"/>
        <v>0</v>
      </c>
      <c r="K13" t="str">
        <f t="shared" si="2"/>
        <v/>
      </c>
    </row>
    <row r="14" spans="1:11" ht="26.1" customHeight="1" x14ac:dyDescent="0.25">
      <c r="A14" s="235"/>
      <c r="B14" s="238"/>
      <c r="C14" s="219"/>
      <c r="D14" s="219"/>
      <c r="E14" s="220"/>
      <c r="I14">
        <f t="shared" si="0"/>
        <v>0</v>
      </c>
      <c r="J14">
        <f t="shared" si="1"/>
        <v>0</v>
      </c>
      <c r="K14" t="str">
        <f t="shared" si="2"/>
        <v/>
      </c>
    </row>
    <row r="15" spans="1:11" ht="26.1" customHeight="1" x14ac:dyDescent="0.25">
      <c r="A15" s="237"/>
      <c r="B15" s="238"/>
      <c r="C15" s="219"/>
      <c r="D15" s="219"/>
      <c r="E15" s="220"/>
      <c r="I15">
        <f t="shared" si="0"/>
        <v>0</v>
      </c>
      <c r="J15">
        <f t="shared" si="1"/>
        <v>0</v>
      </c>
      <c r="K15" t="str">
        <f t="shared" si="2"/>
        <v/>
      </c>
    </row>
    <row r="16" spans="1:11" ht="26.1" customHeight="1" x14ac:dyDescent="0.25">
      <c r="A16" s="235"/>
      <c r="B16" s="238"/>
      <c r="C16" s="219"/>
      <c r="D16" s="219"/>
      <c r="E16" s="220"/>
      <c r="I16">
        <f t="shared" si="0"/>
        <v>0</v>
      </c>
      <c r="J16">
        <f t="shared" si="1"/>
        <v>0</v>
      </c>
      <c r="K16" t="str">
        <f t="shared" si="2"/>
        <v/>
      </c>
    </row>
    <row r="17" spans="1:11" ht="26.1" customHeight="1" x14ac:dyDescent="0.25">
      <c r="A17" s="235"/>
      <c r="B17" s="238"/>
      <c r="C17" s="219"/>
      <c r="D17" s="219"/>
      <c r="E17" s="220"/>
      <c r="I17">
        <f t="shared" si="0"/>
        <v>0</v>
      </c>
      <c r="J17">
        <f t="shared" si="1"/>
        <v>0</v>
      </c>
      <c r="K17" t="str">
        <f t="shared" si="2"/>
        <v/>
      </c>
    </row>
    <row r="18" spans="1:11" ht="26.1" customHeight="1" x14ac:dyDescent="0.25">
      <c r="A18" s="237"/>
      <c r="B18" s="238"/>
      <c r="C18" s="219"/>
      <c r="D18" s="219"/>
      <c r="E18" s="220"/>
      <c r="I18">
        <f t="shared" si="0"/>
        <v>0</v>
      </c>
      <c r="J18">
        <f t="shared" si="1"/>
        <v>0</v>
      </c>
      <c r="K18" t="str">
        <f t="shared" si="2"/>
        <v/>
      </c>
    </row>
    <row r="19" spans="1:11" ht="26.1" customHeight="1" x14ac:dyDescent="0.25">
      <c r="A19" s="235"/>
      <c r="B19" s="238"/>
      <c r="C19" s="219"/>
      <c r="D19" s="219"/>
      <c r="E19" s="220"/>
      <c r="I19">
        <f t="shared" si="0"/>
        <v>0</v>
      </c>
      <c r="J19">
        <f t="shared" si="1"/>
        <v>0</v>
      </c>
      <c r="K19" t="str">
        <f t="shared" si="2"/>
        <v/>
      </c>
    </row>
    <row r="20" spans="1:11" ht="26.1" customHeight="1" x14ac:dyDescent="0.25">
      <c r="A20" s="235"/>
      <c r="B20" s="238"/>
      <c r="C20" s="219"/>
      <c r="D20" s="219"/>
      <c r="E20" s="220"/>
      <c r="I20">
        <f t="shared" si="0"/>
        <v>0</v>
      </c>
      <c r="J20">
        <f t="shared" si="1"/>
        <v>0</v>
      </c>
      <c r="K20" t="str">
        <f t="shared" si="2"/>
        <v/>
      </c>
    </row>
    <row r="21" spans="1:11" ht="26.1" customHeight="1" x14ac:dyDescent="0.25">
      <c r="A21" s="237"/>
      <c r="B21" s="238"/>
      <c r="C21" s="219"/>
      <c r="D21" s="219"/>
      <c r="E21" s="220"/>
      <c r="I21">
        <f t="shared" si="0"/>
        <v>0</v>
      </c>
      <c r="J21">
        <f t="shared" si="1"/>
        <v>0</v>
      </c>
      <c r="K21" t="str">
        <f t="shared" si="2"/>
        <v/>
      </c>
    </row>
    <row r="22" spans="1:11" ht="26.1" customHeight="1" x14ac:dyDescent="0.25">
      <c r="A22" s="235"/>
      <c r="B22" s="238"/>
      <c r="C22" s="219"/>
      <c r="D22" s="219"/>
      <c r="E22" s="220"/>
      <c r="I22">
        <f t="shared" si="0"/>
        <v>0</v>
      </c>
      <c r="J22">
        <f t="shared" si="1"/>
        <v>0</v>
      </c>
      <c r="K22" t="str">
        <f t="shared" si="2"/>
        <v/>
      </c>
    </row>
    <row r="23" spans="1:11" ht="26.1" customHeight="1" x14ac:dyDescent="0.25">
      <c r="A23" s="235"/>
      <c r="B23" s="238"/>
      <c r="C23" s="219"/>
      <c r="D23" s="219"/>
      <c r="E23" s="220"/>
      <c r="I23">
        <f t="shared" si="0"/>
        <v>0</v>
      </c>
      <c r="J23">
        <f t="shared" si="1"/>
        <v>0</v>
      </c>
      <c r="K23" t="str">
        <f t="shared" si="2"/>
        <v/>
      </c>
    </row>
    <row r="24" spans="1:11" ht="26.1" customHeight="1" x14ac:dyDescent="0.25">
      <c r="A24" s="237"/>
      <c r="B24" s="238"/>
      <c r="C24" s="219"/>
      <c r="D24" s="219"/>
      <c r="E24" s="220"/>
      <c r="I24">
        <f t="shared" si="0"/>
        <v>0</v>
      </c>
      <c r="J24">
        <f t="shared" si="1"/>
        <v>0</v>
      </c>
      <c r="K24" t="str">
        <f t="shared" si="2"/>
        <v/>
      </c>
    </row>
    <row r="25" spans="1:11" ht="26.1" customHeight="1" x14ac:dyDescent="0.25">
      <c r="A25" s="235"/>
      <c r="B25" s="238"/>
      <c r="C25" s="219"/>
      <c r="D25" s="219"/>
      <c r="E25" s="220"/>
      <c r="I25">
        <f t="shared" si="0"/>
        <v>0</v>
      </c>
      <c r="J25">
        <f t="shared" si="1"/>
        <v>0</v>
      </c>
      <c r="K25" t="str">
        <f t="shared" si="2"/>
        <v/>
      </c>
    </row>
    <row r="26" spans="1:11" ht="26.1" customHeight="1" x14ac:dyDescent="0.25">
      <c r="A26" s="235"/>
      <c r="B26" s="238"/>
      <c r="C26" s="219"/>
      <c r="D26" s="219"/>
      <c r="E26" s="220"/>
      <c r="I26">
        <f t="shared" si="0"/>
        <v>0</v>
      </c>
      <c r="J26">
        <f t="shared" si="1"/>
        <v>0</v>
      </c>
      <c r="K26" t="str">
        <f t="shared" si="2"/>
        <v/>
      </c>
    </row>
    <row r="27" spans="1:11" ht="26.1" customHeight="1" x14ac:dyDescent="0.25">
      <c r="A27" s="237"/>
      <c r="B27" s="238"/>
      <c r="C27" s="219"/>
      <c r="D27" s="219"/>
      <c r="E27" s="220"/>
      <c r="I27">
        <f t="shared" si="0"/>
        <v>0</v>
      </c>
      <c r="J27">
        <f t="shared" si="1"/>
        <v>0</v>
      </c>
      <c r="K27" t="str">
        <f t="shared" si="2"/>
        <v/>
      </c>
    </row>
    <row r="28" spans="1:11" ht="26.1" customHeight="1" x14ac:dyDescent="0.25">
      <c r="A28" s="235"/>
      <c r="B28" s="238"/>
      <c r="C28" s="219"/>
      <c r="D28" s="219"/>
      <c r="E28" s="220"/>
      <c r="I28">
        <f t="shared" si="0"/>
        <v>0</v>
      </c>
      <c r="J28">
        <f t="shared" si="1"/>
        <v>0</v>
      </c>
      <c r="K28" t="str">
        <f t="shared" si="2"/>
        <v/>
      </c>
    </row>
    <row r="29" spans="1:11" ht="26.1" customHeight="1" x14ac:dyDescent="0.25">
      <c r="A29" s="235"/>
      <c r="B29" s="238"/>
      <c r="C29" s="219"/>
      <c r="D29" s="219"/>
      <c r="E29" s="220"/>
      <c r="I29">
        <f t="shared" si="0"/>
        <v>0</v>
      </c>
      <c r="J29">
        <f t="shared" si="1"/>
        <v>0</v>
      </c>
      <c r="K29" t="str">
        <f t="shared" si="2"/>
        <v/>
      </c>
    </row>
    <row r="30" spans="1:11" ht="26.1" customHeight="1" x14ac:dyDescent="0.25">
      <c r="A30" s="237"/>
      <c r="B30" s="238"/>
      <c r="C30" s="219"/>
      <c r="D30" s="219"/>
      <c r="E30" s="220"/>
      <c r="I30">
        <f t="shared" si="0"/>
        <v>0</v>
      </c>
      <c r="J30">
        <f t="shared" si="1"/>
        <v>0</v>
      </c>
      <c r="K30" t="str">
        <f t="shared" si="2"/>
        <v/>
      </c>
    </row>
    <row r="31" spans="1:11" ht="26.1" customHeight="1" x14ac:dyDescent="0.25">
      <c r="A31" s="235"/>
      <c r="B31" s="238"/>
      <c r="C31" s="219"/>
      <c r="D31" s="219"/>
      <c r="E31" s="220"/>
      <c r="I31">
        <f t="shared" si="0"/>
        <v>0</v>
      </c>
      <c r="J31">
        <f t="shared" si="1"/>
        <v>0</v>
      </c>
      <c r="K31" t="str">
        <f t="shared" si="2"/>
        <v/>
      </c>
    </row>
    <row r="32" spans="1:11" ht="26.1" customHeight="1" x14ac:dyDescent="0.25">
      <c r="A32" s="235"/>
      <c r="B32" s="238"/>
      <c r="C32" s="219"/>
      <c r="D32" s="219"/>
      <c r="E32" s="220"/>
      <c r="I32">
        <f t="shared" si="0"/>
        <v>0</v>
      </c>
      <c r="J32">
        <f t="shared" si="1"/>
        <v>0</v>
      </c>
      <c r="K32" t="str">
        <f t="shared" si="2"/>
        <v/>
      </c>
    </row>
    <row r="33" spans="1:11" ht="26.1" customHeight="1" x14ac:dyDescent="0.25">
      <c r="A33" s="237"/>
      <c r="B33" s="238"/>
      <c r="C33" s="219"/>
      <c r="D33" s="219"/>
      <c r="E33" s="220"/>
      <c r="I33">
        <f t="shared" si="0"/>
        <v>0</v>
      </c>
      <c r="J33">
        <f t="shared" si="1"/>
        <v>0</v>
      </c>
      <c r="K33" t="str">
        <f t="shared" si="2"/>
        <v/>
      </c>
    </row>
    <row r="34" spans="1:11" ht="26.1" customHeight="1" x14ac:dyDescent="0.25">
      <c r="A34" s="235"/>
      <c r="B34" s="238"/>
      <c r="C34" s="219"/>
      <c r="D34" s="219"/>
      <c r="E34" s="220"/>
      <c r="I34">
        <f t="shared" si="0"/>
        <v>0</v>
      </c>
      <c r="J34">
        <f t="shared" si="1"/>
        <v>0</v>
      </c>
      <c r="K34" t="str">
        <f t="shared" si="2"/>
        <v/>
      </c>
    </row>
    <row r="35" spans="1:11" ht="26.1" customHeight="1" x14ac:dyDescent="0.25">
      <c r="A35" s="235"/>
      <c r="B35" s="238"/>
      <c r="C35" s="219"/>
      <c r="D35" s="219"/>
      <c r="E35" s="220"/>
      <c r="I35">
        <f t="shared" si="0"/>
        <v>0</v>
      </c>
      <c r="J35">
        <f t="shared" si="1"/>
        <v>0</v>
      </c>
      <c r="K35" t="str">
        <f t="shared" si="2"/>
        <v/>
      </c>
    </row>
    <row r="36" spans="1:11" ht="26.1" customHeight="1" x14ac:dyDescent="0.25">
      <c r="A36" s="237"/>
      <c r="B36" s="238"/>
      <c r="C36" s="219"/>
      <c r="D36" s="219"/>
      <c r="E36" s="220"/>
      <c r="I36">
        <f t="shared" si="0"/>
        <v>0</v>
      </c>
      <c r="J36">
        <f t="shared" si="1"/>
        <v>0</v>
      </c>
      <c r="K36" t="str">
        <f t="shared" si="2"/>
        <v/>
      </c>
    </row>
    <row r="37" spans="1:11" ht="26.1" customHeight="1" x14ac:dyDescent="0.25">
      <c r="A37" s="235"/>
      <c r="B37" s="238"/>
      <c r="C37" s="219"/>
      <c r="D37" s="219"/>
      <c r="E37" s="220"/>
      <c r="I37">
        <f t="shared" si="0"/>
        <v>0</v>
      </c>
      <c r="J37">
        <f t="shared" si="1"/>
        <v>0</v>
      </c>
      <c r="K37" t="str">
        <f t="shared" si="2"/>
        <v/>
      </c>
    </row>
    <row r="38" spans="1:11" ht="26.1" customHeight="1" x14ac:dyDescent="0.25">
      <c r="A38" s="235"/>
      <c r="B38" s="238"/>
      <c r="C38" s="219"/>
      <c r="D38" s="219"/>
      <c r="E38" s="220"/>
      <c r="I38">
        <f t="shared" si="0"/>
        <v>0</v>
      </c>
      <c r="J38">
        <f t="shared" si="1"/>
        <v>0</v>
      </c>
      <c r="K38" t="str">
        <f t="shared" si="2"/>
        <v/>
      </c>
    </row>
    <row r="39" spans="1:11" ht="26.1" customHeight="1" x14ac:dyDescent="0.25">
      <c r="A39" s="237"/>
      <c r="B39" s="238"/>
      <c r="C39" s="219"/>
      <c r="D39" s="219"/>
      <c r="E39" s="220"/>
      <c r="I39">
        <f t="shared" si="0"/>
        <v>0</v>
      </c>
      <c r="J39">
        <f t="shared" si="1"/>
        <v>0</v>
      </c>
      <c r="K39" t="str">
        <f t="shared" si="2"/>
        <v/>
      </c>
    </row>
    <row r="40" spans="1:11" ht="26.1" customHeight="1" x14ac:dyDescent="0.25">
      <c r="A40" s="240"/>
      <c r="B40" s="241"/>
      <c r="C40" s="242"/>
      <c r="D40" s="242"/>
      <c r="E40" s="243"/>
      <c r="I40">
        <f t="shared" si="0"/>
        <v>0</v>
      </c>
      <c r="J40">
        <f t="shared" si="1"/>
        <v>0</v>
      </c>
      <c r="K40" t="str">
        <f t="shared" si="2"/>
        <v/>
      </c>
    </row>
    <row r="41" spans="1:11" ht="26.1" customHeight="1" x14ac:dyDescent="0.25">
      <c r="A41" s="240"/>
      <c r="B41" s="241"/>
      <c r="C41" s="242"/>
      <c r="D41" s="242"/>
      <c r="E41" s="243"/>
      <c r="I41">
        <f t="shared" si="0"/>
        <v>0</v>
      </c>
      <c r="J41">
        <f t="shared" si="1"/>
        <v>0</v>
      </c>
      <c r="K41" t="str">
        <f t="shared" si="2"/>
        <v/>
      </c>
    </row>
    <row r="42" spans="1:11" ht="26.1" customHeight="1" x14ac:dyDescent="0.25">
      <c r="A42" s="240"/>
      <c r="B42" s="241"/>
      <c r="C42" s="242"/>
      <c r="D42" s="242"/>
      <c r="E42" s="243"/>
      <c r="I42">
        <f t="shared" si="0"/>
        <v>0</v>
      </c>
      <c r="J42">
        <f t="shared" si="1"/>
        <v>0</v>
      </c>
      <c r="K42" t="str">
        <f t="shared" si="2"/>
        <v/>
      </c>
    </row>
    <row r="43" spans="1:11" ht="26.1" customHeight="1" x14ac:dyDescent="0.25">
      <c r="A43" s="240"/>
      <c r="B43" s="241"/>
      <c r="C43" s="242"/>
      <c r="D43" s="242"/>
      <c r="E43" s="243"/>
      <c r="I43">
        <f t="shared" si="0"/>
        <v>0</v>
      </c>
      <c r="J43">
        <f t="shared" si="1"/>
        <v>0</v>
      </c>
      <c r="K43" t="str">
        <f t="shared" si="2"/>
        <v/>
      </c>
    </row>
    <row r="44" spans="1:11" ht="26.1" customHeight="1" x14ac:dyDescent="0.25">
      <c r="A44" s="240"/>
      <c r="B44" s="241"/>
      <c r="C44" s="242"/>
      <c r="D44" s="242"/>
      <c r="E44" s="243"/>
      <c r="I44">
        <f t="shared" si="0"/>
        <v>0</v>
      </c>
      <c r="J44">
        <f t="shared" si="1"/>
        <v>0</v>
      </c>
      <c r="K44" t="str">
        <f t="shared" si="2"/>
        <v/>
      </c>
    </row>
    <row r="45" spans="1:11" ht="26.1" customHeight="1" x14ac:dyDescent="0.25">
      <c r="A45" s="240"/>
      <c r="B45" s="241"/>
      <c r="C45" s="242"/>
      <c r="D45" s="242"/>
      <c r="E45" s="243"/>
      <c r="I45">
        <f t="shared" si="0"/>
        <v>0</v>
      </c>
      <c r="J45">
        <f t="shared" si="1"/>
        <v>0</v>
      </c>
      <c r="K45" t="str">
        <f t="shared" si="2"/>
        <v/>
      </c>
    </row>
    <row r="46" spans="1:11" ht="26.1" customHeight="1" x14ac:dyDescent="0.25">
      <c r="A46" s="240"/>
      <c r="B46" s="241"/>
      <c r="C46" s="242"/>
      <c r="D46" s="242"/>
      <c r="E46" s="243"/>
      <c r="I46">
        <f t="shared" si="0"/>
        <v>0</v>
      </c>
      <c r="J46">
        <f t="shared" si="1"/>
        <v>0</v>
      </c>
      <c r="K46" t="str">
        <f t="shared" si="2"/>
        <v/>
      </c>
    </row>
    <row r="47" spans="1:11" ht="26.1" customHeight="1" x14ac:dyDescent="0.25">
      <c r="A47" s="240"/>
      <c r="B47" s="241"/>
      <c r="C47" s="242"/>
      <c r="D47" s="242"/>
      <c r="E47" s="243"/>
      <c r="I47">
        <f t="shared" si="0"/>
        <v>0</v>
      </c>
      <c r="J47">
        <f t="shared" si="1"/>
        <v>0</v>
      </c>
      <c r="K47" t="str">
        <f t="shared" si="2"/>
        <v/>
      </c>
    </row>
    <row r="48" spans="1:11" ht="26.1" customHeight="1" x14ac:dyDescent="0.25">
      <c r="A48" s="240"/>
      <c r="B48" s="241"/>
      <c r="C48" s="242"/>
      <c r="D48" s="242"/>
      <c r="E48" s="243"/>
      <c r="I48">
        <f t="shared" si="0"/>
        <v>0</v>
      </c>
      <c r="J48">
        <f t="shared" si="1"/>
        <v>0</v>
      </c>
      <c r="K48" t="str">
        <f t="shared" si="2"/>
        <v/>
      </c>
    </row>
    <row r="49" spans="1:11" ht="26.1" customHeight="1" x14ac:dyDescent="0.25">
      <c r="A49" s="240"/>
      <c r="B49" s="241"/>
      <c r="C49" s="242"/>
      <c r="D49" s="242"/>
      <c r="E49" s="243"/>
      <c r="I49">
        <f t="shared" si="0"/>
        <v>0</v>
      </c>
      <c r="J49">
        <f t="shared" si="1"/>
        <v>0</v>
      </c>
      <c r="K49" t="str">
        <f t="shared" si="2"/>
        <v/>
      </c>
    </row>
    <row r="50" spans="1:11" ht="26.1" customHeight="1" x14ac:dyDescent="0.25">
      <c r="A50" s="240"/>
      <c r="B50" s="241"/>
      <c r="C50" s="242"/>
      <c r="D50" s="242"/>
      <c r="E50" s="243"/>
      <c r="I50">
        <f t="shared" si="0"/>
        <v>0</v>
      </c>
      <c r="J50">
        <f t="shared" si="1"/>
        <v>0</v>
      </c>
      <c r="K50" t="str">
        <f t="shared" si="2"/>
        <v/>
      </c>
    </row>
    <row r="51" spans="1:11" ht="26.1" customHeight="1" x14ac:dyDescent="0.25">
      <c r="A51" s="240"/>
      <c r="B51" s="241"/>
      <c r="C51" s="242"/>
      <c r="D51" s="242"/>
      <c r="E51" s="243"/>
      <c r="I51">
        <f t="shared" si="0"/>
        <v>0</v>
      </c>
      <c r="J51">
        <f t="shared" si="1"/>
        <v>0</v>
      </c>
      <c r="K51" t="str">
        <f t="shared" si="2"/>
        <v/>
      </c>
    </row>
    <row r="52" spans="1:11" ht="26.1" customHeight="1" x14ac:dyDescent="0.25">
      <c r="A52" s="240"/>
      <c r="B52" s="241"/>
      <c r="C52" s="242"/>
      <c r="D52" s="242"/>
      <c r="E52" s="243"/>
      <c r="I52">
        <f t="shared" si="0"/>
        <v>0</v>
      </c>
      <c r="J52">
        <f t="shared" si="1"/>
        <v>0</v>
      </c>
      <c r="K52" t="str">
        <f t="shared" si="2"/>
        <v/>
      </c>
    </row>
    <row r="53" spans="1:11" ht="26.1" customHeight="1" x14ac:dyDescent="0.25">
      <c r="A53" s="240"/>
      <c r="B53" s="241"/>
      <c r="C53" s="242"/>
      <c r="D53" s="242"/>
      <c r="E53" s="243"/>
      <c r="I53">
        <f t="shared" si="0"/>
        <v>0</v>
      </c>
      <c r="J53">
        <f t="shared" si="1"/>
        <v>0</v>
      </c>
      <c r="K53" t="str">
        <f t="shared" si="2"/>
        <v/>
      </c>
    </row>
    <row r="54" spans="1:11" ht="26.1" customHeight="1" x14ac:dyDescent="0.25">
      <c r="A54" s="240"/>
      <c r="B54" s="241"/>
      <c r="C54" s="242"/>
      <c r="D54" s="242"/>
      <c r="E54" s="243"/>
      <c r="I54">
        <f t="shared" si="0"/>
        <v>0</v>
      </c>
      <c r="J54">
        <f t="shared" si="1"/>
        <v>0</v>
      </c>
      <c r="K54" t="str">
        <f t="shared" si="2"/>
        <v/>
      </c>
    </row>
    <row r="55" spans="1:11" ht="26.1" customHeight="1" x14ac:dyDescent="0.25">
      <c r="A55" s="240"/>
      <c r="B55" s="241"/>
      <c r="C55" s="242"/>
      <c r="D55" s="242"/>
      <c r="E55" s="243"/>
      <c r="I55">
        <f t="shared" si="0"/>
        <v>0</v>
      </c>
      <c r="J55">
        <f t="shared" si="1"/>
        <v>0</v>
      </c>
      <c r="K55" t="str">
        <f t="shared" si="2"/>
        <v/>
      </c>
    </row>
    <row r="56" spans="1:11" ht="26.1" customHeight="1" x14ac:dyDescent="0.25">
      <c r="A56" s="240"/>
      <c r="B56" s="241"/>
      <c r="C56" s="242"/>
      <c r="D56" s="242"/>
      <c r="E56" s="243"/>
      <c r="I56">
        <f t="shared" si="0"/>
        <v>0</v>
      </c>
      <c r="J56">
        <f t="shared" si="1"/>
        <v>0</v>
      </c>
      <c r="K56" t="str">
        <f t="shared" si="2"/>
        <v/>
      </c>
    </row>
    <row r="57" spans="1:11" ht="26.1" customHeight="1" x14ac:dyDescent="0.25">
      <c r="A57" s="240"/>
      <c r="B57" s="241"/>
      <c r="C57" s="242"/>
      <c r="D57" s="242"/>
      <c r="E57" s="243"/>
      <c r="I57">
        <f t="shared" si="0"/>
        <v>0</v>
      </c>
      <c r="J57">
        <f t="shared" si="1"/>
        <v>0</v>
      </c>
      <c r="K57" t="str">
        <f t="shared" si="2"/>
        <v/>
      </c>
    </row>
    <row r="58" spans="1:11" ht="26.1" customHeight="1" x14ac:dyDescent="0.25">
      <c r="A58" s="240"/>
      <c r="B58" s="241"/>
      <c r="C58" s="242"/>
      <c r="D58" s="242"/>
      <c r="E58" s="243"/>
      <c r="I58">
        <f t="shared" si="0"/>
        <v>0</v>
      </c>
      <c r="J58">
        <f t="shared" si="1"/>
        <v>0</v>
      </c>
      <c r="K58" t="str">
        <f t="shared" si="2"/>
        <v/>
      </c>
    </row>
    <row r="59" spans="1:11" ht="26.1" customHeight="1" x14ac:dyDescent="0.25">
      <c r="A59" s="240"/>
      <c r="B59" s="241"/>
      <c r="C59" s="242"/>
      <c r="D59" s="242"/>
      <c r="E59" s="243"/>
      <c r="I59">
        <f t="shared" si="0"/>
        <v>0</v>
      </c>
      <c r="J59">
        <f t="shared" si="1"/>
        <v>0</v>
      </c>
      <c r="K59" t="str">
        <f t="shared" si="2"/>
        <v/>
      </c>
    </row>
    <row r="60" spans="1:11" ht="26.1" customHeight="1" x14ac:dyDescent="0.25">
      <c r="A60" s="240"/>
      <c r="B60" s="241"/>
      <c r="C60" s="242"/>
      <c r="D60" s="242"/>
      <c r="E60" s="243"/>
      <c r="I60">
        <f t="shared" si="0"/>
        <v>0</v>
      </c>
      <c r="J60">
        <f t="shared" si="1"/>
        <v>0</v>
      </c>
      <c r="K60" t="str">
        <f t="shared" si="2"/>
        <v/>
      </c>
    </row>
    <row r="61" spans="1:11" ht="26.1" customHeight="1" x14ac:dyDescent="0.25">
      <c r="A61" s="240"/>
      <c r="B61" s="241"/>
      <c r="C61" s="242"/>
      <c r="D61" s="242"/>
      <c r="E61" s="243"/>
      <c r="I61">
        <f t="shared" si="0"/>
        <v>0</v>
      </c>
      <c r="J61">
        <f t="shared" si="1"/>
        <v>0</v>
      </c>
      <c r="K61" t="str">
        <f t="shared" si="2"/>
        <v/>
      </c>
    </row>
    <row r="62" spans="1:11" ht="26.1" customHeight="1" x14ac:dyDescent="0.25">
      <c r="A62" s="240"/>
      <c r="B62" s="241"/>
      <c r="C62" s="242"/>
      <c r="D62" s="242"/>
      <c r="E62" s="243"/>
      <c r="I62">
        <f t="shared" si="0"/>
        <v>0</v>
      </c>
      <c r="J62">
        <f t="shared" si="1"/>
        <v>0</v>
      </c>
      <c r="K62" t="str">
        <f t="shared" si="2"/>
        <v/>
      </c>
    </row>
    <row r="63" spans="1:11" ht="26.1" customHeight="1" x14ac:dyDescent="0.25">
      <c r="A63" s="240"/>
      <c r="B63" s="241"/>
      <c r="C63" s="242"/>
      <c r="D63" s="242"/>
      <c r="E63" s="243"/>
      <c r="I63">
        <f t="shared" si="0"/>
        <v>0</v>
      </c>
      <c r="J63">
        <f t="shared" si="1"/>
        <v>0</v>
      </c>
      <c r="K63" t="str">
        <f t="shared" si="2"/>
        <v/>
      </c>
    </row>
    <row r="64" spans="1:11" ht="26.1" customHeight="1" x14ac:dyDescent="0.25">
      <c r="A64" s="240"/>
      <c r="B64" s="241"/>
      <c r="C64" s="242"/>
      <c r="D64" s="242"/>
      <c r="E64" s="243"/>
      <c r="I64">
        <f t="shared" si="0"/>
        <v>0</v>
      </c>
      <c r="J64">
        <f t="shared" si="1"/>
        <v>0</v>
      </c>
      <c r="K64" t="str">
        <f t="shared" si="2"/>
        <v/>
      </c>
    </row>
    <row r="65" spans="1:11" ht="26.1" customHeight="1" x14ac:dyDescent="0.25">
      <c r="A65" s="240"/>
      <c r="B65" s="241"/>
      <c r="C65" s="242"/>
      <c r="D65" s="242"/>
      <c r="E65" s="243"/>
      <c r="I65">
        <f t="shared" si="0"/>
        <v>0</v>
      </c>
      <c r="J65">
        <f t="shared" si="1"/>
        <v>0</v>
      </c>
      <c r="K65" t="str">
        <f t="shared" si="2"/>
        <v/>
      </c>
    </row>
    <row r="66" spans="1:11" ht="26.1" customHeight="1" x14ac:dyDescent="0.25">
      <c r="A66" s="240"/>
      <c r="B66" s="241"/>
      <c r="C66" s="242"/>
      <c r="D66" s="242"/>
      <c r="E66" s="243"/>
      <c r="I66">
        <f t="shared" si="0"/>
        <v>0</v>
      </c>
      <c r="J66">
        <f t="shared" si="1"/>
        <v>0</v>
      </c>
      <c r="K66" t="str">
        <f t="shared" si="2"/>
        <v/>
      </c>
    </row>
    <row r="67" spans="1:11" ht="26.1" customHeight="1" x14ac:dyDescent="0.25">
      <c r="A67" s="240"/>
      <c r="B67" s="241"/>
      <c r="C67" s="242"/>
      <c r="D67" s="242"/>
      <c r="E67" s="243"/>
      <c r="I67">
        <f t="shared" si="0"/>
        <v>0</v>
      </c>
      <c r="J67">
        <f t="shared" si="1"/>
        <v>0</v>
      </c>
      <c r="K67" t="str">
        <f t="shared" si="2"/>
        <v/>
      </c>
    </row>
    <row r="68" spans="1:11" ht="26.1" customHeight="1" x14ac:dyDescent="0.25">
      <c r="A68" s="240"/>
      <c r="B68" s="241"/>
      <c r="C68" s="242"/>
      <c r="D68" s="242"/>
      <c r="E68" s="243"/>
      <c r="I68">
        <f t="shared" si="0"/>
        <v>0</v>
      </c>
      <c r="J68">
        <f t="shared" si="1"/>
        <v>0</v>
      </c>
      <c r="K68" t="str">
        <f t="shared" si="2"/>
        <v/>
      </c>
    </row>
    <row r="69" spans="1:11" ht="26.1" customHeight="1" x14ac:dyDescent="0.25">
      <c r="A69" s="240"/>
      <c r="B69" s="241"/>
      <c r="C69" s="242"/>
      <c r="D69" s="242"/>
      <c r="E69" s="243"/>
      <c r="I69">
        <f t="shared" si="0"/>
        <v>0</v>
      </c>
      <c r="J69">
        <f t="shared" si="1"/>
        <v>0</v>
      </c>
      <c r="K69" t="str">
        <f t="shared" si="2"/>
        <v/>
      </c>
    </row>
    <row r="70" spans="1:11" ht="26.1" customHeight="1" x14ac:dyDescent="0.25">
      <c r="A70" s="240"/>
      <c r="B70" s="241"/>
      <c r="C70" s="242"/>
      <c r="D70" s="242"/>
      <c r="E70" s="243"/>
      <c r="I70">
        <f t="shared" si="0"/>
        <v>0</v>
      </c>
      <c r="J70">
        <f t="shared" si="1"/>
        <v>0</v>
      </c>
      <c r="K70" t="str">
        <f t="shared" si="2"/>
        <v/>
      </c>
    </row>
    <row r="71" spans="1:11" ht="26.1" customHeight="1" x14ac:dyDescent="0.25">
      <c r="A71" s="240"/>
      <c r="B71" s="241"/>
      <c r="C71" s="242"/>
      <c r="D71" s="242"/>
      <c r="E71" s="243"/>
      <c r="I71">
        <f t="shared" si="0"/>
        <v>0</v>
      </c>
      <c r="J71">
        <f t="shared" si="1"/>
        <v>0</v>
      </c>
      <c r="K71" t="str">
        <f t="shared" si="2"/>
        <v/>
      </c>
    </row>
    <row r="72" spans="1:11" ht="26.1" customHeight="1" x14ac:dyDescent="0.25">
      <c r="A72" s="240"/>
      <c r="B72" s="241"/>
      <c r="C72" s="242"/>
      <c r="D72" s="242"/>
      <c r="E72" s="243"/>
      <c r="I72">
        <f t="shared" si="0"/>
        <v>0</v>
      </c>
      <c r="J72">
        <f t="shared" si="1"/>
        <v>0</v>
      </c>
      <c r="K72" t="str">
        <f t="shared" si="2"/>
        <v/>
      </c>
    </row>
    <row r="73" spans="1:11" ht="26.1" customHeight="1" x14ac:dyDescent="0.25">
      <c r="A73" s="240"/>
      <c r="B73" s="241"/>
      <c r="C73" s="242"/>
      <c r="D73" s="242"/>
      <c r="E73" s="243"/>
      <c r="I73">
        <f t="shared" si="0"/>
        <v>0</v>
      </c>
      <c r="J73">
        <f t="shared" si="1"/>
        <v>0</v>
      </c>
      <c r="K73" t="str">
        <f t="shared" si="2"/>
        <v/>
      </c>
    </row>
    <row r="74" spans="1:11" ht="26.1" customHeight="1" x14ac:dyDescent="0.25">
      <c r="A74" s="240"/>
      <c r="B74" s="241"/>
      <c r="C74" s="242"/>
      <c r="D74" s="242"/>
      <c r="E74" s="243"/>
      <c r="I74">
        <f t="shared" si="0"/>
        <v>0</v>
      </c>
      <c r="J74">
        <f t="shared" si="1"/>
        <v>0</v>
      </c>
      <c r="K74" t="str">
        <f t="shared" si="2"/>
        <v/>
      </c>
    </row>
    <row r="75" spans="1:11" ht="26.1" customHeight="1" x14ac:dyDescent="0.25">
      <c r="A75" s="240"/>
      <c r="B75" s="241"/>
      <c r="C75" s="242"/>
      <c r="D75" s="242"/>
      <c r="E75" s="243"/>
      <c r="I75">
        <f t="shared" si="0"/>
        <v>0</v>
      </c>
      <c r="J75">
        <f t="shared" si="1"/>
        <v>0</v>
      </c>
      <c r="K75" t="str">
        <f t="shared" si="2"/>
        <v/>
      </c>
    </row>
    <row r="76" spans="1:11" ht="26.1" customHeight="1" x14ac:dyDescent="0.25">
      <c r="A76" s="240"/>
      <c r="B76" s="241"/>
      <c r="C76" s="242"/>
      <c r="D76" s="242"/>
      <c r="E76" s="243"/>
      <c r="I76">
        <f t="shared" ref="I76:I110" si="3">IF(A76&lt;&gt;"",1,0)</f>
        <v>0</v>
      </c>
      <c r="J76">
        <f t="shared" ref="J76:J110" si="4">IF(B76&lt;&gt;"",1,0)</f>
        <v>0</v>
      </c>
      <c r="K76" t="str">
        <f t="shared" ref="K76:K110" si="5">IF(AND(SUM($C$11:$C$110)&gt;=1,SUM(I76:J76)=2),SUM(C76:E76),"")</f>
        <v/>
      </c>
    </row>
    <row r="77" spans="1:11" ht="26.1" customHeight="1" x14ac:dyDescent="0.25">
      <c r="A77" s="240"/>
      <c r="B77" s="241"/>
      <c r="C77" s="242"/>
      <c r="D77" s="242"/>
      <c r="E77" s="243"/>
      <c r="I77">
        <f t="shared" si="3"/>
        <v>0</v>
      </c>
      <c r="J77">
        <f t="shared" si="4"/>
        <v>0</v>
      </c>
      <c r="K77" t="str">
        <f t="shared" si="5"/>
        <v/>
      </c>
    </row>
    <row r="78" spans="1:11" ht="26.1" customHeight="1" x14ac:dyDescent="0.25">
      <c r="A78" s="240"/>
      <c r="B78" s="241"/>
      <c r="C78" s="242"/>
      <c r="D78" s="242"/>
      <c r="E78" s="243"/>
      <c r="I78">
        <f t="shared" si="3"/>
        <v>0</v>
      </c>
      <c r="J78">
        <f t="shared" si="4"/>
        <v>0</v>
      </c>
      <c r="K78" t="str">
        <f t="shared" si="5"/>
        <v/>
      </c>
    </row>
    <row r="79" spans="1:11" ht="26.1" customHeight="1" x14ac:dyDescent="0.25">
      <c r="A79" s="240"/>
      <c r="B79" s="241"/>
      <c r="C79" s="242"/>
      <c r="D79" s="242"/>
      <c r="E79" s="243"/>
      <c r="I79">
        <f t="shared" si="3"/>
        <v>0</v>
      </c>
      <c r="J79">
        <f t="shared" si="4"/>
        <v>0</v>
      </c>
      <c r="K79" t="str">
        <f t="shared" si="5"/>
        <v/>
      </c>
    </row>
    <row r="80" spans="1:11" ht="26.1" customHeight="1" x14ac:dyDescent="0.25">
      <c r="A80" s="240"/>
      <c r="B80" s="241"/>
      <c r="C80" s="242"/>
      <c r="D80" s="242"/>
      <c r="E80" s="243"/>
      <c r="I80">
        <f t="shared" si="3"/>
        <v>0</v>
      </c>
      <c r="J80">
        <f t="shared" si="4"/>
        <v>0</v>
      </c>
      <c r="K80" t="str">
        <f t="shared" si="5"/>
        <v/>
      </c>
    </row>
    <row r="81" spans="1:11" ht="26.1" customHeight="1" x14ac:dyDescent="0.25">
      <c r="A81" s="240"/>
      <c r="B81" s="241"/>
      <c r="C81" s="242"/>
      <c r="D81" s="242"/>
      <c r="E81" s="243"/>
      <c r="I81">
        <f t="shared" si="3"/>
        <v>0</v>
      </c>
      <c r="J81">
        <f t="shared" si="4"/>
        <v>0</v>
      </c>
      <c r="K81" t="str">
        <f t="shared" si="5"/>
        <v/>
      </c>
    </row>
    <row r="82" spans="1:11" ht="26.1" customHeight="1" x14ac:dyDescent="0.25">
      <c r="A82" s="240"/>
      <c r="B82" s="241"/>
      <c r="C82" s="242"/>
      <c r="D82" s="242"/>
      <c r="E82" s="243"/>
      <c r="I82">
        <f t="shared" si="3"/>
        <v>0</v>
      </c>
      <c r="J82">
        <f t="shared" si="4"/>
        <v>0</v>
      </c>
      <c r="K82" t="str">
        <f t="shared" si="5"/>
        <v/>
      </c>
    </row>
    <row r="83" spans="1:11" ht="26.1" customHeight="1" x14ac:dyDescent="0.25">
      <c r="A83" s="240"/>
      <c r="B83" s="241"/>
      <c r="C83" s="242"/>
      <c r="D83" s="242"/>
      <c r="E83" s="243"/>
      <c r="I83">
        <f t="shared" si="3"/>
        <v>0</v>
      </c>
      <c r="J83">
        <f t="shared" si="4"/>
        <v>0</v>
      </c>
      <c r="K83" t="str">
        <f t="shared" si="5"/>
        <v/>
      </c>
    </row>
    <row r="84" spans="1:11" ht="26.1" customHeight="1" x14ac:dyDescent="0.25">
      <c r="A84" s="240"/>
      <c r="B84" s="241"/>
      <c r="C84" s="242"/>
      <c r="D84" s="242"/>
      <c r="E84" s="243"/>
      <c r="I84">
        <f t="shared" si="3"/>
        <v>0</v>
      </c>
      <c r="J84">
        <f t="shared" si="4"/>
        <v>0</v>
      </c>
      <c r="K84" t="str">
        <f t="shared" si="5"/>
        <v/>
      </c>
    </row>
    <row r="85" spans="1:11" ht="26.1" customHeight="1" x14ac:dyDescent="0.25">
      <c r="A85" s="240"/>
      <c r="B85" s="241"/>
      <c r="C85" s="242"/>
      <c r="D85" s="242"/>
      <c r="E85" s="243"/>
      <c r="I85">
        <f t="shared" si="3"/>
        <v>0</v>
      </c>
      <c r="J85">
        <f t="shared" si="4"/>
        <v>0</v>
      </c>
      <c r="K85" t="str">
        <f t="shared" si="5"/>
        <v/>
      </c>
    </row>
    <row r="86" spans="1:11" ht="26.1" customHeight="1" x14ac:dyDescent="0.25">
      <c r="A86" s="240"/>
      <c r="B86" s="241"/>
      <c r="C86" s="242"/>
      <c r="D86" s="242"/>
      <c r="E86" s="243"/>
      <c r="I86">
        <f t="shared" si="3"/>
        <v>0</v>
      </c>
      <c r="J86">
        <f t="shared" si="4"/>
        <v>0</v>
      </c>
      <c r="K86" t="str">
        <f t="shared" si="5"/>
        <v/>
      </c>
    </row>
    <row r="87" spans="1:11" ht="26.1" customHeight="1" x14ac:dyDescent="0.25">
      <c r="A87" s="240"/>
      <c r="B87" s="241"/>
      <c r="C87" s="242"/>
      <c r="D87" s="242"/>
      <c r="E87" s="243"/>
      <c r="I87">
        <f t="shared" si="3"/>
        <v>0</v>
      </c>
      <c r="J87">
        <f t="shared" si="4"/>
        <v>0</v>
      </c>
      <c r="K87" t="str">
        <f t="shared" si="5"/>
        <v/>
      </c>
    </row>
    <row r="88" spans="1:11" ht="26.1" customHeight="1" x14ac:dyDescent="0.25">
      <c r="A88" s="240"/>
      <c r="B88" s="241"/>
      <c r="C88" s="242"/>
      <c r="D88" s="242"/>
      <c r="E88" s="243"/>
      <c r="I88">
        <f t="shared" si="3"/>
        <v>0</v>
      </c>
      <c r="J88">
        <f t="shared" si="4"/>
        <v>0</v>
      </c>
      <c r="K88" t="str">
        <f t="shared" si="5"/>
        <v/>
      </c>
    </row>
    <row r="89" spans="1:11" ht="26.1" customHeight="1" x14ac:dyDescent="0.25">
      <c r="A89" s="240"/>
      <c r="B89" s="241"/>
      <c r="C89" s="242"/>
      <c r="D89" s="242"/>
      <c r="E89" s="243"/>
      <c r="I89">
        <f t="shared" si="3"/>
        <v>0</v>
      </c>
      <c r="J89">
        <f t="shared" si="4"/>
        <v>0</v>
      </c>
      <c r="K89" t="str">
        <f t="shared" si="5"/>
        <v/>
      </c>
    </row>
    <row r="90" spans="1:11" ht="26.1" customHeight="1" x14ac:dyDescent="0.25">
      <c r="A90" s="240"/>
      <c r="B90" s="241"/>
      <c r="C90" s="242"/>
      <c r="D90" s="242"/>
      <c r="E90" s="243"/>
      <c r="I90">
        <f t="shared" si="3"/>
        <v>0</v>
      </c>
      <c r="J90">
        <f t="shared" si="4"/>
        <v>0</v>
      </c>
      <c r="K90" t="str">
        <f t="shared" si="5"/>
        <v/>
      </c>
    </row>
    <row r="91" spans="1:11" ht="26.1" customHeight="1" x14ac:dyDescent="0.25">
      <c r="A91" s="240"/>
      <c r="B91" s="241"/>
      <c r="C91" s="242"/>
      <c r="D91" s="242"/>
      <c r="E91" s="243"/>
      <c r="I91">
        <f t="shared" si="3"/>
        <v>0</v>
      </c>
      <c r="J91">
        <f t="shared" si="4"/>
        <v>0</v>
      </c>
      <c r="K91" t="str">
        <f t="shared" si="5"/>
        <v/>
      </c>
    </row>
    <row r="92" spans="1:11" ht="26.1" customHeight="1" x14ac:dyDescent="0.25">
      <c r="A92" s="240"/>
      <c r="B92" s="241"/>
      <c r="C92" s="242"/>
      <c r="D92" s="242"/>
      <c r="E92" s="243"/>
      <c r="I92">
        <f t="shared" si="3"/>
        <v>0</v>
      </c>
      <c r="J92">
        <f t="shared" si="4"/>
        <v>0</v>
      </c>
      <c r="K92" t="str">
        <f t="shared" si="5"/>
        <v/>
      </c>
    </row>
    <row r="93" spans="1:11" ht="26.1" customHeight="1" x14ac:dyDescent="0.25">
      <c r="A93" s="240"/>
      <c r="B93" s="241"/>
      <c r="C93" s="242"/>
      <c r="D93" s="242"/>
      <c r="E93" s="243"/>
      <c r="I93">
        <f t="shared" si="3"/>
        <v>0</v>
      </c>
      <c r="J93">
        <f t="shared" si="4"/>
        <v>0</v>
      </c>
      <c r="K93" t="str">
        <f t="shared" si="5"/>
        <v/>
      </c>
    </row>
    <row r="94" spans="1:11" ht="26.1" customHeight="1" x14ac:dyDescent="0.25">
      <c r="A94" s="240"/>
      <c r="B94" s="241"/>
      <c r="C94" s="242"/>
      <c r="D94" s="242"/>
      <c r="E94" s="243"/>
      <c r="I94">
        <f t="shared" si="3"/>
        <v>0</v>
      </c>
      <c r="J94">
        <f t="shared" si="4"/>
        <v>0</v>
      </c>
      <c r="K94" t="str">
        <f t="shared" si="5"/>
        <v/>
      </c>
    </row>
    <row r="95" spans="1:11" ht="26.1" customHeight="1" x14ac:dyDescent="0.25">
      <c r="A95" s="240"/>
      <c r="B95" s="241"/>
      <c r="C95" s="242"/>
      <c r="D95" s="242"/>
      <c r="E95" s="243"/>
      <c r="I95">
        <f t="shared" si="3"/>
        <v>0</v>
      </c>
      <c r="J95">
        <f t="shared" si="4"/>
        <v>0</v>
      </c>
      <c r="K95" t="str">
        <f t="shared" si="5"/>
        <v/>
      </c>
    </row>
    <row r="96" spans="1:11" ht="26.1" customHeight="1" x14ac:dyDescent="0.25">
      <c r="A96" s="240"/>
      <c r="B96" s="241"/>
      <c r="C96" s="242"/>
      <c r="D96" s="242"/>
      <c r="E96" s="243"/>
      <c r="I96">
        <f t="shared" si="3"/>
        <v>0</v>
      </c>
      <c r="J96">
        <f t="shared" si="4"/>
        <v>0</v>
      </c>
      <c r="K96" t="str">
        <f t="shared" si="5"/>
        <v/>
      </c>
    </row>
    <row r="97" spans="1:11" ht="26.1" customHeight="1" x14ac:dyDescent="0.25">
      <c r="A97" s="240"/>
      <c r="B97" s="241"/>
      <c r="C97" s="242"/>
      <c r="D97" s="242"/>
      <c r="E97" s="243"/>
      <c r="I97">
        <f t="shared" si="3"/>
        <v>0</v>
      </c>
      <c r="J97">
        <f t="shared" si="4"/>
        <v>0</v>
      </c>
      <c r="K97" t="str">
        <f t="shared" si="5"/>
        <v/>
      </c>
    </row>
    <row r="98" spans="1:11" ht="26.1" customHeight="1" x14ac:dyDescent="0.25">
      <c r="A98" s="240"/>
      <c r="B98" s="241"/>
      <c r="C98" s="242"/>
      <c r="D98" s="242"/>
      <c r="E98" s="243"/>
      <c r="I98">
        <f t="shared" si="3"/>
        <v>0</v>
      </c>
      <c r="J98">
        <f t="shared" si="4"/>
        <v>0</v>
      </c>
      <c r="K98" t="str">
        <f t="shared" si="5"/>
        <v/>
      </c>
    </row>
    <row r="99" spans="1:11" ht="26.1" customHeight="1" x14ac:dyDescent="0.25">
      <c r="A99" s="240"/>
      <c r="B99" s="241"/>
      <c r="C99" s="242"/>
      <c r="D99" s="242"/>
      <c r="E99" s="243"/>
      <c r="I99">
        <f t="shared" si="3"/>
        <v>0</v>
      </c>
      <c r="J99">
        <f t="shared" si="4"/>
        <v>0</v>
      </c>
      <c r="K99" t="str">
        <f t="shared" si="5"/>
        <v/>
      </c>
    </row>
    <row r="100" spans="1:11" ht="26.1" customHeight="1" x14ac:dyDescent="0.25">
      <c r="A100" s="240"/>
      <c r="B100" s="241"/>
      <c r="C100" s="242"/>
      <c r="D100" s="242"/>
      <c r="E100" s="243"/>
      <c r="I100">
        <f t="shared" si="3"/>
        <v>0</v>
      </c>
      <c r="J100">
        <f t="shared" si="4"/>
        <v>0</v>
      </c>
      <c r="K100" t="str">
        <f t="shared" si="5"/>
        <v/>
      </c>
    </row>
    <row r="101" spans="1:11" ht="26.1" customHeight="1" x14ac:dyDescent="0.25">
      <c r="A101" s="240"/>
      <c r="B101" s="241"/>
      <c r="C101" s="242"/>
      <c r="D101" s="242"/>
      <c r="E101" s="243"/>
      <c r="I101">
        <f t="shared" si="3"/>
        <v>0</v>
      </c>
      <c r="J101">
        <f t="shared" si="4"/>
        <v>0</v>
      </c>
      <c r="K101" t="str">
        <f t="shared" si="5"/>
        <v/>
      </c>
    </row>
    <row r="102" spans="1:11" ht="26.1" customHeight="1" x14ac:dyDescent="0.25">
      <c r="A102" s="240"/>
      <c r="B102" s="241"/>
      <c r="C102" s="242"/>
      <c r="D102" s="242"/>
      <c r="E102" s="243"/>
      <c r="I102">
        <f t="shared" si="3"/>
        <v>0</v>
      </c>
      <c r="J102">
        <f t="shared" si="4"/>
        <v>0</v>
      </c>
      <c r="K102" t="str">
        <f t="shared" si="5"/>
        <v/>
      </c>
    </row>
    <row r="103" spans="1:11" ht="26.1" customHeight="1" x14ac:dyDescent="0.25">
      <c r="A103" s="240"/>
      <c r="B103" s="241"/>
      <c r="C103" s="242"/>
      <c r="D103" s="242"/>
      <c r="E103" s="243"/>
      <c r="I103">
        <f t="shared" si="3"/>
        <v>0</v>
      </c>
      <c r="J103">
        <f t="shared" si="4"/>
        <v>0</v>
      </c>
      <c r="K103" t="str">
        <f t="shared" si="5"/>
        <v/>
      </c>
    </row>
    <row r="104" spans="1:11" ht="26.1" customHeight="1" x14ac:dyDescent="0.25">
      <c r="A104" s="240"/>
      <c r="B104" s="241"/>
      <c r="C104" s="242"/>
      <c r="D104" s="242"/>
      <c r="E104" s="243"/>
      <c r="I104">
        <f t="shared" si="3"/>
        <v>0</v>
      </c>
      <c r="J104">
        <f t="shared" si="4"/>
        <v>0</v>
      </c>
      <c r="K104" t="str">
        <f t="shared" si="5"/>
        <v/>
      </c>
    </row>
    <row r="105" spans="1:11" ht="26.1" customHeight="1" x14ac:dyDescent="0.25">
      <c r="A105" s="240"/>
      <c r="B105" s="241"/>
      <c r="C105" s="242"/>
      <c r="D105" s="242"/>
      <c r="E105" s="243"/>
      <c r="I105">
        <f t="shared" si="3"/>
        <v>0</v>
      </c>
      <c r="J105">
        <f t="shared" si="4"/>
        <v>0</v>
      </c>
      <c r="K105" t="str">
        <f t="shared" si="5"/>
        <v/>
      </c>
    </row>
    <row r="106" spans="1:11" ht="26.1" customHeight="1" x14ac:dyDescent="0.25">
      <c r="A106" s="240"/>
      <c r="B106" s="241"/>
      <c r="C106" s="242"/>
      <c r="D106" s="242"/>
      <c r="E106" s="243"/>
      <c r="I106">
        <f t="shared" si="3"/>
        <v>0</v>
      </c>
      <c r="J106">
        <f t="shared" si="4"/>
        <v>0</v>
      </c>
      <c r="K106" t="str">
        <f t="shared" si="5"/>
        <v/>
      </c>
    </row>
    <row r="107" spans="1:11" ht="26.1" customHeight="1" x14ac:dyDescent="0.25">
      <c r="A107" s="240"/>
      <c r="B107" s="241"/>
      <c r="C107" s="242"/>
      <c r="D107" s="242"/>
      <c r="E107" s="243"/>
      <c r="I107">
        <f t="shared" si="3"/>
        <v>0</v>
      </c>
      <c r="J107">
        <f t="shared" si="4"/>
        <v>0</v>
      </c>
      <c r="K107" t="str">
        <f t="shared" si="5"/>
        <v/>
      </c>
    </row>
    <row r="108" spans="1:11" ht="26.1" customHeight="1" x14ac:dyDescent="0.25">
      <c r="A108" s="240"/>
      <c r="B108" s="241"/>
      <c r="C108" s="242"/>
      <c r="D108" s="242"/>
      <c r="E108" s="243"/>
      <c r="I108">
        <f t="shared" si="3"/>
        <v>0</v>
      </c>
      <c r="J108">
        <f t="shared" si="4"/>
        <v>0</v>
      </c>
      <c r="K108" t="str">
        <f t="shared" si="5"/>
        <v/>
      </c>
    </row>
    <row r="109" spans="1:11" ht="26.1" customHeight="1" x14ac:dyDescent="0.25">
      <c r="A109" s="240"/>
      <c r="B109" s="241"/>
      <c r="C109" s="242"/>
      <c r="D109" s="242"/>
      <c r="E109" s="243"/>
      <c r="I109">
        <f t="shared" si="3"/>
        <v>0</v>
      </c>
      <c r="J109">
        <f t="shared" si="4"/>
        <v>0</v>
      </c>
      <c r="K109" t="str">
        <f t="shared" si="5"/>
        <v/>
      </c>
    </row>
    <row r="110" spans="1:11" ht="26.1" customHeight="1" thickBot="1" x14ac:dyDescent="0.3">
      <c r="A110" s="239"/>
      <c r="B110" s="239"/>
      <c r="C110" s="221"/>
      <c r="D110" s="221"/>
      <c r="E110" s="222"/>
      <c r="I110">
        <f t="shared" si="3"/>
        <v>0</v>
      </c>
      <c r="J110">
        <f t="shared" si="4"/>
        <v>0</v>
      </c>
      <c r="K110" t="str">
        <f t="shared" si="5"/>
        <v/>
      </c>
    </row>
  </sheetData>
  <sheetProtection algorithmName="SHA-512" hashValue="IO53AzhG4kCkTTkXvZDEhH9FAdYHMah88dx8pGiDy9oFlfsH+xeqYTa+Ygum6BNlvo42LkgljilNRv96zFuHTQ==" saltValue="bk2grJUpMwtzzyr3/muXRw==" spinCount="100000" sheet="1" objects="1" scenarios="1" selectLockedCells="1"/>
  <mergeCells count="4">
    <mergeCell ref="A7:E7"/>
    <mergeCell ref="A9:A10"/>
    <mergeCell ref="B9:B10"/>
    <mergeCell ref="C9:E9"/>
  </mergeCells>
  <phoneticPr fontId="93" type="noConversion"/>
  <conditionalFormatting sqref="A11:E110">
    <cfRule type="notContainsBlanks" dxfId="44" priority="2">
      <formula>LEN(TRIM(A11))&gt;0</formula>
    </cfRule>
    <cfRule type="expression" dxfId="43" priority="3" stopIfTrue="1">
      <formula>LEN(TRIM(A11))=0</formula>
    </cfRule>
  </conditionalFormatting>
  <conditionalFormatting sqref="B11:B110">
    <cfRule type="duplicateValues" dxfId="42" priority="1"/>
  </conditionalFormatting>
  <dataValidations count="2">
    <dataValidation type="whole" allowBlank="1" showInputMessage="1" showErrorMessage="1" errorTitle="Eingabefehler" error="Ganze Zahl zwischen 0 und 5000 eingeben." sqref="C11:E110" xr:uid="{00000000-0002-0000-0200-000000000000}">
      <formula1>0</formula1>
      <formula2>5000</formula2>
    </dataValidation>
    <dataValidation type="textLength" allowBlank="1" showInputMessage="1" showErrorMessage="1" errorTitle="Zeichenlänge" error="Nur Texteingabe bis 200 Zeichen möglich." sqref="A11:B110" xr:uid="{00000000-0002-0000-0200-000001000000}">
      <formula1>2</formula1>
      <formula2>200</formula2>
    </dataValidation>
  </dataValidations>
  <pageMargins left="0.7" right="0.7" top="0.75" bottom="0.75" header="0.3" footer="0.3"/>
  <pageSetup scale="60" orientation="portrait" r:id="rId1"/>
  <headerFooter>
    <oddFooter>&amp;L&amp;F&amp;C© DKG Alle Rechte vorbehalten&amp;R&amp;P</oddFooter>
  </headerFooter>
  <rowBreaks count="2" manualBreakCount="2">
    <brk id="40" max="4" man="1"/>
    <brk id="75" max="4" man="1"/>
  </rowBreaks>
  <colBreaks count="1" manualBreakCount="1">
    <brk id="5"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01"/>
  <sheetViews>
    <sheetView workbookViewId="0">
      <selection activeCell="A25" sqref="A25"/>
    </sheetView>
  </sheetViews>
  <sheetFormatPr defaultColWidth="9.140625" defaultRowHeight="15" x14ac:dyDescent="0.25"/>
  <cols>
    <col min="1" max="1" width="36.7109375" bestFit="1" customWidth="1"/>
    <col min="2" max="2" width="16.42578125" bestFit="1" customWidth="1"/>
    <col min="3" max="3" width="42.28515625" customWidth="1"/>
    <col min="4" max="4" width="34.85546875" customWidth="1"/>
    <col min="5" max="5" width="25.5703125" customWidth="1"/>
  </cols>
  <sheetData>
    <row r="1" spans="1:13" s="224" customFormat="1" ht="87" customHeight="1" x14ac:dyDescent="0.25">
      <c r="A1" s="223" t="str">
        <f>Studien!A9</f>
        <v xml:space="preserve">Verantwortlicher Kooperationspartner </v>
      </c>
      <c r="B1" s="223" t="str">
        <f>Studien!B9</f>
        <v>Name der Studie</v>
      </c>
      <c r="C1" s="233" t="s">
        <v>732</v>
      </c>
      <c r="D1" s="233" t="s">
        <v>733</v>
      </c>
      <c r="E1" s="233" t="s">
        <v>734</v>
      </c>
      <c r="F1" s="233" t="s">
        <v>791</v>
      </c>
      <c r="G1" s="233" t="s">
        <v>792</v>
      </c>
      <c r="H1" s="233" t="s">
        <v>793</v>
      </c>
      <c r="I1" s="233" t="s">
        <v>794</v>
      </c>
      <c r="J1" s="233" t="s">
        <v>795</v>
      </c>
      <c r="K1" s="233" t="s">
        <v>796</v>
      </c>
      <c r="L1" s="233" t="s">
        <v>797</v>
      </c>
      <c r="M1" s="233" t="s">
        <v>798</v>
      </c>
    </row>
    <row r="2" spans="1:13" x14ac:dyDescent="0.25">
      <c r="A2" s="225" t="str">
        <f>IF(AND(SUM(Studien!I11:J11)=2,Studien!K11&lt;&gt;0),Studien!A11,"")</f>
        <v/>
      </c>
      <c r="B2" s="225" t="str">
        <f>IF(AND(SUM(Studien!I11:J11)=2,Studien!K11&lt;&gt;0),Studien!B11,"")</f>
        <v/>
      </c>
      <c r="C2" s="225" t="str">
        <f>IF(AND(SUM(Studien!I11:J11)=2,Studien!K11&lt;&gt;0),Studien!C11,"")</f>
        <v/>
      </c>
      <c r="D2" s="225" t="str">
        <f>IF(AND(SUM(Studien!I11:J11)=2,Studien!K11&lt;&gt;0),Studien!D11,"")</f>
        <v/>
      </c>
      <c r="E2" s="225" t="str">
        <f>IF(AND(SUM(Studien!I11:J11)=2,Studien!K11&lt;&gt;0),Studien!E11,"")</f>
        <v/>
      </c>
      <c r="F2" s="244"/>
      <c r="G2" s="244"/>
      <c r="H2" s="244"/>
      <c r="I2" s="244"/>
      <c r="J2" s="244"/>
      <c r="K2" s="244"/>
      <c r="L2" s="244"/>
      <c r="M2" s="244"/>
    </row>
    <row r="3" spans="1:13" x14ac:dyDescent="0.25">
      <c r="A3" s="225" t="str">
        <f>IF(AND(SUM(Studien!I12:J12)=2,Studien!K12&lt;&gt;0),Studien!A12,"")</f>
        <v/>
      </c>
      <c r="B3" s="225" t="str">
        <f>IF(AND(SUM(Studien!I12:J12)=2,Studien!K12&lt;&gt;0),Studien!B12,"")</f>
        <v/>
      </c>
      <c r="C3" s="225" t="str">
        <f>IF(AND(SUM(Studien!I12:J12)=2,Studien!K12&lt;&gt;0),Studien!C12,"")</f>
        <v/>
      </c>
      <c r="D3" s="225" t="str">
        <f>IF(AND(SUM(Studien!I12:J12)=2,Studien!K12&lt;&gt;0),Studien!D12,"")</f>
        <v/>
      </c>
      <c r="E3" s="225" t="str">
        <f>IF(AND(SUM(Studien!I12:J12)=2,Studien!K12&lt;&gt;0),Studien!E12,"")</f>
        <v/>
      </c>
      <c r="F3" s="244"/>
      <c r="G3" s="244"/>
      <c r="H3" s="244"/>
      <c r="I3" s="244"/>
      <c r="J3" s="244"/>
      <c r="K3" s="244"/>
      <c r="L3" s="244"/>
      <c r="M3" s="244"/>
    </row>
    <row r="4" spans="1:13" x14ac:dyDescent="0.25">
      <c r="A4" s="225" t="str">
        <f>IF(AND(SUM(Studien!I13:J13)=2,Studien!K13&lt;&gt;0),Studien!A13,"")</f>
        <v/>
      </c>
      <c r="B4" s="225" t="str">
        <f>IF(AND(SUM(Studien!I13:J13)=2,Studien!K13&lt;&gt;0),Studien!B13,"")</f>
        <v/>
      </c>
      <c r="C4" s="225" t="str">
        <f>IF(AND(SUM(Studien!I13:J13)=2,Studien!K13&lt;&gt;0),Studien!C13,"")</f>
        <v/>
      </c>
      <c r="D4" s="225" t="str">
        <f>IF(AND(SUM(Studien!I13:J13)=2,Studien!K13&lt;&gt;0),Studien!D13,"")</f>
        <v/>
      </c>
      <c r="E4" s="225" t="str">
        <f>IF(AND(SUM(Studien!I13:J13)=2,Studien!K13&lt;&gt;0),Studien!E13,"")</f>
        <v/>
      </c>
      <c r="F4" s="244"/>
      <c r="G4" s="244"/>
      <c r="H4" s="244"/>
      <c r="I4" s="244"/>
      <c r="J4" s="244"/>
      <c r="K4" s="244"/>
      <c r="L4" s="244"/>
      <c r="M4" s="244"/>
    </row>
    <row r="5" spans="1:13" x14ac:dyDescent="0.25">
      <c r="A5" s="225" t="str">
        <f>IF(AND(SUM(Studien!I14:J14)=2,Studien!K14&lt;&gt;0),Studien!A14,"")</f>
        <v/>
      </c>
      <c r="B5" s="225" t="str">
        <f>IF(AND(SUM(Studien!I14:J14)=2,Studien!K14&lt;&gt;0),Studien!B14,"")</f>
        <v/>
      </c>
      <c r="C5" s="225" t="str">
        <f>IF(AND(SUM(Studien!I14:J14)=2,Studien!K14&lt;&gt;0),Studien!C14,"")</f>
        <v/>
      </c>
      <c r="D5" s="225" t="str">
        <f>IF(AND(SUM(Studien!I14:J14)=2,Studien!K14&lt;&gt;0),Studien!D14,"")</f>
        <v/>
      </c>
      <c r="E5" s="225" t="str">
        <f>IF(AND(SUM(Studien!I14:J14)=2,Studien!K14&lt;&gt;0),Studien!E14,"")</f>
        <v/>
      </c>
      <c r="F5" s="244"/>
      <c r="G5" s="244"/>
      <c r="H5" s="244"/>
      <c r="I5" s="244"/>
      <c r="J5" s="244"/>
      <c r="K5" s="244"/>
      <c r="L5" s="244"/>
      <c r="M5" s="244"/>
    </row>
    <row r="6" spans="1:13" x14ac:dyDescent="0.25">
      <c r="A6" s="225" t="str">
        <f>IF(AND(SUM(Studien!I15:J15)=2,Studien!K15&lt;&gt;0),Studien!A15,"")</f>
        <v/>
      </c>
      <c r="B6" s="225" t="str">
        <f>IF(AND(SUM(Studien!I15:J15)=2,Studien!K15&lt;&gt;0),Studien!B15,"")</f>
        <v/>
      </c>
      <c r="C6" s="225" t="str">
        <f>IF(AND(SUM(Studien!I15:J15)=2,Studien!K15&lt;&gt;0),Studien!C15,"")</f>
        <v/>
      </c>
      <c r="D6" s="225" t="str">
        <f>IF(AND(SUM(Studien!I15:J15)=2,Studien!K15&lt;&gt;0),Studien!D15,"")</f>
        <v/>
      </c>
      <c r="E6" s="225" t="str">
        <f>IF(AND(SUM(Studien!I15:J15)=2,Studien!K15&lt;&gt;0),Studien!E15,"")</f>
        <v/>
      </c>
      <c r="F6" s="244"/>
      <c r="G6" s="244"/>
      <c r="H6" s="244"/>
      <c r="I6" s="244"/>
      <c r="J6" s="244"/>
      <c r="K6" s="244"/>
      <c r="L6" s="244"/>
      <c r="M6" s="244"/>
    </row>
    <row r="7" spans="1:13" x14ac:dyDescent="0.25">
      <c r="A7" s="225" t="str">
        <f>IF(AND(SUM(Studien!I16:J16)=2,Studien!K16&lt;&gt;0),Studien!A16,"")</f>
        <v/>
      </c>
      <c r="B7" s="225" t="str">
        <f>IF(AND(SUM(Studien!I16:J16)=2,Studien!K16&lt;&gt;0),Studien!B16,"")</f>
        <v/>
      </c>
      <c r="C7" s="225" t="str">
        <f>IF(AND(SUM(Studien!I16:J16)=2,Studien!K16&lt;&gt;0),Studien!C16,"")</f>
        <v/>
      </c>
      <c r="D7" s="225" t="str">
        <f>IF(AND(SUM(Studien!I16:J16)=2,Studien!K16&lt;&gt;0),Studien!D16,"")</f>
        <v/>
      </c>
      <c r="E7" s="225" t="str">
        <f>IF(AND(SUM(Studien!I16:J16)=2,Studien!K16&lt;&gt;0),Studien!E16,"")</f>
        <v/>
      </c>
      <c r="F7" s="244"/>
      <c r="G7" s="244"/>
      <c r="H7" s="244"/>
      <c r="I7" s="244"/>
      <c r="J7" s="244"/>
      <c r="K7" s="244"/>
      <c r="L7" s="244"/>
      <c r="M7" s="244"/>
    </row>
    <row r="8" spans="1:13" x14ac:dyDescent="0.25">
      <c r="A8" s="225" t="str">
        <f>IF(AND(SUM(Studien!I17:J17)=2,Studien!K17&lt;&gt;0),Studien!A17,"")</f>
        <v/>
      </c>
      <c r="B8" s="225" t="str">
        <f>IF(AND(SUM(Studien!I17:J17)=2,Studien!K17&lt;&gt;0),Studien!B17,"")</f>
        <v/>
      </c>
      <c r="C8" s="225" t="str">
        <f>IF(AND(SUM(Studien!I17:J17)=2,Studien!K17&lt;&gt;0),Studien!C17,"")</f>
        <v/>
      </c>
      <c r="D8" s="225" t="str">
        <f>IF(AND(SUM(Studien!I17:J17)=2,Studien!K17&lt;&gt;0),Studien!D17,"")</f>
        <v/>
      </c>
      <c r="E8" s="225" t="str">
        <f>IF(AND(SUM(Studien!I17:J17)=2,Studien!K17&lt;&gt;0),Studien!E17,"")</f>
        <v/>
      </c>
      <c r="F8" s="244"/>
      <c r="G8" s="244"/>
      <c r="H8" s="244"/>
      <c r="I8" s="244"/>
      <c r="J8" s="244"/>
      <c r="K8" s="244"/>
      <c r="L8" s="244"/>
      <c r="M8" s="244"/>
    </row>
    <row r="9" spans="1:13" x14ac:dyDescent="0.25">
      <c r="A9" s="225" t="str">
        <f>IF(AND(SUM(Studien!I18:J18)=2,Studien!K18&lt;&gt;0),Studien!A18,"")</f>
        <v/>
      </c>
      <c r="B9" s="225" t="str">
        <f>IF(AND(SUM(Studien!I18:J18)=2,Studien!K18&lt;&gt;0),Studien!B18,"")</f>
        <v/>
      </c>
      <c r="C9" s="225" t="str">
        <f>IF(AND(SUM(Studien!I18:J18)=2,Studien!K18&lt;&gt;0),Studien!C18,"")</f>
        <v/>
      </c>
      <c r="D9" s="225" t="str">
        <f>IF(AND(SUM(Studien!I18:J18)=2,Studien!K18&lt;&gt;0),Studien!D18,"")</f>
        <v/>
      </c>
      <c r="E9" s="225" t="str">
        <f>IF(AND(SUM(Studien!I18:J18)=2,Studien!K18&lt;&gt;0),Studien!E18,"")</f>
        <v/>
      </c>
      <c r="F9" s="244"/>
      <c r="G9" s="244"/>
      <c r="H9" s="244"/>
      <c r="I9" s="244"/>
      <c r="J9" s="244"/>
      <c r="K9" s="244"/>
      <c r="L9" s="244"/>
      <c r="M9" s="244"/>
    </row>
    <row r="10" spans="1:13" x14ac:dyDescent="0.25">
      <c r="A10" s="225" t="str">
        <f>IF(AND(SUM(Studien!I19:J19)=2,Studien!K19&lt;&gt;0),Studien!A19,"")</f>
        <v/>
      </c>
      <c r="B10" s="225" t="str">
        <f>IF(AND(SUM(Studien!I19:J19)=2,Studien!K19&lt;&gt;0),Studien!B19,"")</f>
        <v/>
      </c>
      <c r="C10" s="225" t="str">
        <f>IF(AND(SUM(Studien!I19:J19)=2,Studien!K19&lt;&gt;0),Studien!C19,"")</f>
        <v/>
      </c>
      <c r="D10" s="225" t="str">
        <f>IF(AND(SUM(Studien!I19:J19)=2,Studien!K19&lt;&gt;0),Studien!D19,"")</f>
        <v/>
      </c>
      <c r="E10" s="225" t="str">
        <f>IF(AND(SUM(Studien!I19:J19)=2,Studien!K19&lt;&gt;0),Studien!E19,"")</f>
        <v/>
      </c>
      <c r="F10" s="244"/>
      <c r="G10" s="244"/>
      <c r="H10" s="244"/>
      <c r="I10" s="244"/>
      <c r="J10" s="244"/>
      <c r="K10" s="244"/>
      <c r="L10" s="244"/>
      <c r="M10" s="244"/>
    </row>
    <row r="11" spans="1:13" x14ac:dyDescent="0.25">
      <c r="A11" s="225" t="str">
        <f>IF(AND(SUM(Studien!I20:J20)=2,Studien!K20&lt;&gt;0),Studien!A20,"")</f>
        <v/>
      </c>
      <c r="B11" s="225" t="str">
        <f>IF(AND(SUM(Studien!I20:J20)=2,Studien!K20&lt;&gt;0),Studien!B20,"")</f>
        <v/>
      </c>
      <c r="C11" s="225" t="str">
        <f>IF(AND(SUM(Studien!I20:J20)=2,Studien!K20&lt;&gt;0),Studien!C20,"")</f>
        <v/>
      </c>
      <c r="D11" s="225" t="str">
        <f>IF(AND(SUM(Studien!I20:J20)=2,Studien!K20&lt;&gt;0),Studien!D20,"")</f>
        <v/>
      </c>
      <c r="E11" s="225" t="str">
        <f>IF(AND(SUM(Studien!I20:J20)=2,Studien!K20&lt;&gt;0),Studien!E20,"")</f>
        <v/>
      </c>
      <c r="F11" s="244"/>
      <c r="G11" s="244"/>
      <c r="H11" s="244"/>
      <c r="I11" s="244"/>
      <c r="J11" s="244"/>
      <c r="K11" s="244"/>
      <c r="L11" s="244"/>
      <c r="M11" s="244"/>
    </row>
    <row r="12" spans="1:13" x14ac:dyDescent="0.25">
      <c r="A12" s="225" t="str">
        <f>IF(AND(SUM(Studien!I21:J21)=2,Studien!K21&lt;&gt;0),Studien!A21,"")</f>
        <v/>
      </c>
      <c r="B12" s="225" t="str">
        <f>IF(AND(SUM(Studien!I21:J21)=2,Studien!K21&lt;&gt;0),Studien!B21,"")</f>
        <v/>
      </c>
      <c r="C12" s="225" t="str">
        <f>IF(AND(SUM(Studien!I21:J21)=2,Studien!K21&lt;&gt;0),Studien!C21,"")</f>
        <v/>
      </c>
      <c r="D12" s="225" t="str">
        <f>IF(AND(SUM(Studien!I21:J21)=2,Studien!K21&lt;&gt;0),Studien!D21,"")</f>
        <v/>
      </c>
      <c r="E12" s="225" t="str">
        <f>IF(AND(SUM(Studien!I21:J21)=2,Studien!K21&lt;&gt;0),Studien!E21,"")</f>
        <v/>
      </c>
      <c r="F12" s="244"/>
      <c r="G12" s="244"/>
      <c r="H12" s="244"/>
      <c r="I12" s="244"/>
      <c r="J12" s="244"/>
      <c r="K12" s="244"/>
      <c r="L12" s="244"/>
      <c r="M12" s="244"/>
    </row>
    <row r="13" spans="1:13" x14ac:dyDescent="0.25">
      <c r="A13" s="225" t="str">
        <f>IF(AND(SUM(Studien!I22:J22)=2,Studien!K22&lt;&gt;0),Studien!A22,"")</f>
        <v/>
      </c>
      <c r="B13" s="225" t="str">
        <f>IF(AND(SUM(Studien!I22:J22)=2,Studien!K22&lt;&gt;0),Studien!B22,"")</f>
        <v/>
      </c>
      <c r="C13" s="225" t="str">
        <f>IF(AND(SUM(Studien!I22:J22)=2,Studien!K22&lt;&gt;0),Studien!C22,"")</f>
        <v/>
      </c>
      <c r="D13" s="225" t="str">
        <f>IF(AND(SUM(Studien!I22:J22)=2,Studien!K22&lt;&gt;0),Studien!D22,"")</f>
        <v/>
      </c>
      <c r="E13" s="225" t="str">
        <f>IF(AND(SUM(Studien!I22:J22)=2,Studien!K22&lt;&gt;0),Studien!E22,"")</f>
        <v/>
      </c>
      <c r="F13" s="244"/>
      <c r="G13" s="244"/>
      <c r="H13" s="244"/>
      <c r="I13" s="244"/>
      <c r="J13" s="244"/>
      <c r="K13" s="244"/>
      <c r="L13" s="244"/>
      <c r="M13" s="244"/>
    </row>
    <row r="14" spans="1:13" x14ac:dyDescent="0.25">
      <c r="A14" s="225" t="str">
        <f>IF(AND(SUM(Studien!I23:J23)=2,Studien!K23&lt;&gt;0),Studien!A23,"")</f>
        <v/>
      </c>
      <c r="B14" s="225" t="str">
        <f>IF(AND(SUM(Studien!I23:J23)=2,Studien!K23&lt;&gt;0),Studien!B23,"")</f>
        <v/>
      </c>
      <c r="C14" s="225" t="str">
        <f>IF(AND(SUM(Studien!I23:J23)=2,Studien!K23&lt;&gt;0),Studien!C23,"")</f>
        <v/>
      </c>
      <c r="D14" s="225" t="str">
        <f>IF(AND(SUM(Studien!I23:J23)=2,Studien!K23&lt;&gt;0),Studien!D23,"")</f>
        <v/>
      </c>
      <c r="E14" s="225" t="str">
        <f>IF(AND(SUM(Studien!I23:J23)=2,Studien!K23&lt;&gt;0),Studien!E23,"")</f>
        <v/>
      </c>
      <c r="F14" s="244"/>
      <c r="G14" s="244"/>
      <c r="H14" s="244"/>
      <c r="I14" s="244"/>
      <c r="J14" s="244"/>
      <c r="K14" s="244"/>
      <c r="L14" s="244"/>
      <c r="M14" s="244"/>
    </row>
    <row r="15" spans="1:13" x14ac:dyDescent="0.25">
      <c r="A15" s="225" t="str">
        <f>IF(AND(SUM(Studien!I24:J24)=2,Studien!K24&lt;&gt;0),Studien!A24,"")</f>
        <v/>
      </c>
      <c r="B15" s="225" t="str">
        <f>IF(AND(SUM(Studien!I24:J24)=2,Studien!K24&lt;&gt;0),Studien!B24,"")</f>
        <v/>
      </c>
      <c r="C15" s="225" t="str">
        <f>IF(AND(SUM(Studien!I24:J24)=2,Studien!K24&lt;&gt;0),Studien!C24,"")</f>
        <v/>
      </c>
      <c r="D15" s="225" t="str">
        <f>IF(AND(SUM(Studien!I24:J24)=2,Studien!K24&lt;&gt;0),Studien!D24,"")</f>
        <v/>
      </c>
      <c r="E15" s="225" t="str">
        <f>IF(AND(SUM(Studien!I24:J24)=2,Studien!K24&lt;&gt;0),Studien!E24,"")</f>
        <v/>
      </c>
      <c r="F15" s="244"/>
      <c r="G15" s="244"/>
      <c r="H15" s="244"/>
      <c r="I15" s="244"/>
      <c r="J15" s="244"/>
      <c r="K15" s="244"/>
      <c r="L15" s="244"/>
      <c r="M15" s="244"/>
    </row>
    <row r="16" spans="1:13" x14ac:dyDescent="0.25">
      <c r="A16" s="225" t="str">
        <f>IF(AND(SUM(Studien!I25:J25)=2,Studien!K25&lt;&gt;0),Studien!A25,"")</f>
        <v/>
      </c>
      <c r="B16" s="225" t="str">
        <f>IF(AND(SUM(Studien!I25:J25)=2,Studien!K25&lt;&gt;0),Studien!B25,"")</f>
        <v/>
      </c>
      <c r="C16" s="225" t="str">
        <f>IF(AND(SUM(Studien!I25:J25)=2,Studien!K25&lt;&gt;0),Studien!C25,"")</f>
        <v/>
      </c>
      <c r="D16" s="225" t="str">
        <f>IF(AND(SUM(Studien!I25:J25)=2,Studien!K25&lt;&gt;0),Studien!D25,"")</f>
        <v/>
      </c>
      <c r="E16" s="225" t="str">
        <f>IF(AND(SUM(Studien!I25:J25)=2,Studien!K25&lt;&gt;0),Studien!E25,"")</f>
        <v/>
      </c>
      <c r="F16" s="244"/>
      <c r="G16" s="244"/>
      <c r="H16" s="244"/>
      <c r="I16" s="244"/>
      <c r="J16" s="244"/>
      <c r="K16" s="244"/>
      <c r="L16" s="244"/>
      <c r="M16" s="244"/>
    </row>
    <row r="17" spans="1:13" x14ac:dyDescent="0.25">
      <c r="A17" s="225" t="str">
        <f>IF(AND(SUM(Studien!I26:J26)=2,Studien!K26&lt;&gt;0),Studien!A26,"")</f>
        <v/>
      </c>
      <c r="B17" s="225" t="str">
        <f>IF(AND(SUM(Studien!I26:J26)=2,Studien!K26&lt;&gt;0),Studien!B26,"")</f>
        <v/>
      </c>
      <c r="C17" s="225" t="str">
        <f>IF(AND(SUM(Studien!I26:J26)=2,Studien!K26&lt;&gt;0),Studien!C26,"")</f>
        <v/>
      </c>
      <c r="D17" s="225" t="str">
        <f>IF(AND(SUM(Studien!I26:J26)=2,Studien!K26&lt;&gt;0),Studien!D26,"")</f>
        <v/>
      </c>
      <c r="E17" s="225" t="str">
        <f>IF(AND(SUM(Studien!I26:J26)=2,Studien!K26&lt;&gt;0),Studien!E26,"")</f>
        <v/>
      </c>
      <c r="F17" s="244"/>
      <c r="G17" s="244"/>
      <c r="H17" s="244"/>
      <c r="I17" s="244"/>
      <c r="J17" s="244"/>
      <c r="K17" s="244"/>
      <c r="L17" s="244"/>
      <c r="M17" s="244"/>
    </row>
    <row r="18" spans="1:13" x14ac:dyDescent="0.25">
      <c r="A18" s="225" t="str">
        <f>IF(AND(SUM(Studien!I27:J27)=2,Studien!K27&lt;&gt;0),Studien!A27,"")</f>
        <v/>
      </c>
      <c r="B18" s="225" t="str">
        <f>IF(AND(SUM(Studien!I27:J27)=2,Studien!K27&lt;&gt;0),Studien!B27,"")</f>
        <v/>
      </c>
      <c r="C18" s="225" t="str">
        <f>IF(AND(SUM(Studien!I27:J27)=2,Studien!K27&lt;&gt;0),Studien!C27,"")</f>
        <v/>
      </c>
      <c r="D18" s="225" t="str">
        <f>IF(AND(SUM(Studien!I27:J27)=2,Studien!K27&lt;&gt;0),Studien!D27,"")</f>
        <v/>
      </c>
      <c r="E18" s="225" t="str">
        <f>IF(AND(SUM(Studien!I27:J27)=2,Studien!K27&lt;&gt;0),Studien!E27,"")</f>
        <v/>
      </c>
      <c r="F18" s="244"/>
      <c r="G18" s="244"/>
      <c r="H18" s="244"/>
      <c r="I18" s="244"/>
      <c r="J18" s="244"/>
      <c r="K18" s="244"/>
      <c r="L18" s="244"/>
      <c r="M18" s="244"/>
    </row>
    <row r="19" spans="1:13" x14ac:dyDescent="0.25">
      <c r="A19" s="225" t="str">
        <f>IF(AND(SUM(Studien!I28:J28)=2,Studien!K28&lt;&gt;0),Studien!A28,"")</f>
        <v/>
      </c>
      <c r="B19" s="225" t="str">
        <f>IF(AND(SUM(Studien!I28:J28)=2,Studien!K28&lt;&gt;0),Studien!B28,"")</f>
        <v/>
      </c>
      <c r="C19" s="225" t="str">
        <f>IF(AND(SUM(Studien!I28:J28)=2,Studien!K28&lt;&gt;0),Studien!C28,"")</f>
        <v/>
      </c>
      <c r="D19" s="225" t="str">
        <f>IF(AND(SUM(Studien!I28:J28)=2,Studien!K28&lt;&gt;0),Studien!D28,"")</f>
        <v/>
      </c>
      <c r="E19" s="225" t="str">
        <f>IF(AND(SUM(Studien!I28:J28)=2,Studien!K28&lt;&gt;0),Studien!E28,"")</f>
        <v/>
      </c>
      <c r="F19" s="244"/>
      <c r="G19" s="244"/>
      <c r="H19" s="244"/>
      <c r="I19" s="244"/>
      <c r="J19" s="244"/>
      <c r="K19" s="244"/>
      <c r="L19" s="244"/>
      <c r="M19" s="244"/>
    </row>
    <row r="20" spans="1:13" x14ac:dyDescent="0.25">
      <c r="A20" s="225" t="str">
        <f>IF(AND(SUM(Studien!I29:J29)=2,Studien!K29&lt;&gt;0),Studien!A29,"")</f>
        <v/>
      </c>
      <c r="B20" s="225" t="str">
        <f>IF(AND(SUM(Studien!I29:J29)=2,Studien!K29&lt;&gt;0),Studien!B29,"")</f>
        <v/>
      </c>
      <c r="C20" s="225" t="str">
        <f>IF(AND(SUM(Studien!I29:J29)=2,Studien!K29&lt;&gt;0),Studien!C29,"")</f>
        <v/>
      </c>
      <c r="D20" s="225" t="str">
        <f>IF(AND(SUM(Studien!I29:J29)=2,Studien!K29&lt;&gt;0),Studien!D29,"")</f>
        <v/>
      </c>
      <c r="E20" s="225" t="str">
        <f>IF(AND(SUM(Studien!I29:J29)=2,Studien!K29&lt;&gt;0),Studien!E29,"")</f>
        <v/>
      </c>
      <c r="F20" s="244"/>
      <c r="G20" s="244"/>
      <c r="H20" s="244"/>
      <c r="I20" s="244"/>
      <c r="J20" s="244"/>
      <c r="K20" s="244"/>
      <c r="L20" s="244"/>
      <c r="M20" s="244"/>
    </row>
    <row r="21" spans="1:13" x14ac:dyDescent="0.25">
      <c r="A21" s="225" t="str">
        <f>IF(AND(SUM(Studien!I30:J30)=2,Studien!K30&lt;&gt;0),Studien!A30,"")</f>
        <v/>
      </c>
      <c r="B21" s="225" t="str">
        <f>IF(AND(SUM(Studien!I30:J30)=2,Studien!K30&lt;&gt;0),Studien!B30,"")</f>
        <v/>
      </c>
      <c r="C21" s="225" t="str">
        <f>IF(AND(SUM(Studien!I30:J30)=2,Studien!K30&lt;&gt;0),Studien!C30,"")</f>
        <v/>
      </c>
      <c r="D21" s="225" t="str">
        <f>IF(AND(SUM(Studien!I30:J30)=2,Studien!K30&lt;&gt;0),Studien!D30,"")</f>
        <v/>
      </c>
      <c r="E21" s="225" t="str">
        <f>IF(AND(SUM(Studien!I30:J30)=2,Studien!K30&lt;&gt;0),Studien!E30,"")</f>
        <v/>
      </c>
      <c r="F21" s="244"/>
      <c r="G21" s="244"/>
      <c r="H21" s="244"/>
      <c r="I21" s="244"/>
      <c r="J21" s="244"/>
      <c r="K21" s="244"/>
      <c r="L21" s="244"/>
      <c r="M21" s="244"/>
    </row>
    <row r="22" spans="1:13" x14ac:dyDescent="0.25">
      <c r="A22" s="225" t="str">
        <f>IF(AND(SUM(Studien!I31:J31)=2,Studien!K31&lt;&gt;0),Studien!A31,"")</f>
        <v/>
      </c>
      <c r="B22" s="225" t="str">
        <f>IF(AND(SUM(Studien!I31:J31)=2,Studien!K31&lt;&gt;0),Studien!B31,"")</f>
        <v/>
      </c>
      <c r="C22" s="225" t="str">
        <f>IF(AND(SUM(Studien!I31:J31)=2,Studien!K31&lt;&gt;0),Studien!C31,"")</f>
        <v/>
      </c>
      <c r="D22" s="225" t="str">
        <f>IF(AND(SUM(Studien!I31:J31)=2,Studien!K31&lt;&gt;0),Studien!D31,"")</f>
        <v/>
      </c>
      <c r="E22" s="225" t="str">
        <f>IF(AND(SUM(Studien!I31:J31)=2,Studien!K31&lt;&gt;0),Studien!E31,"")</f>
        <v/>
      </c>
      <c r="F22" s="244"/>
      <c r="G22" s="244"/>
      <c r="H22" s="244"/>
      <c r="I22" s="244"/>
      <c r="J22" s="244"/>
      <c r="K22" s="244"/>
      <c r="L22" s="244"/>
      <c r="M22" s="244"/>
    </row>
    <row r="23" spans="1:13" x14ac:dyDescent="0.25">
      <c r="A23" s="225" t="str">
        <f>IF(AND(SUM(Studien!I32:J32)=2,Studien!K32&lt;&gt;0),Studien!A32,"")</f>
        <v/>
      </c>
      <c r="B23" s="225" t="str">
        <f>IF(AND(SUM(Studien!I32:J32)=2,Studien!K32&lt;&gt;0),Studien!B32,"")</f>
        <v/>
      </c>
      <c r="C23" s="225" t="str">
        <f>IF(AND(SUM(Studien!I32:J32)=2,Studien!K32&lt;&gt;0),Studien!C32,"")</f>
        <v/>
      </c>
      <c r="D23" s="225" t="str">
        <f>IF(AND(SUM(Studien!I32:J32)=2,Studien!K32&lt;&gt;0),Studien!D32,"")</f>
        <v/>
      </c>
      <c r="E23" s="225" t="str">
        <f>IF(AND(SUM(Studien!I32:J32)=2,Studien!K32&lt;&gt;0),Studien!E32,"")</f>
        <v/>
      </c>
      <c r="F23" s="244"/>
      <c r="G23" s="244"/>
      <c r="H23" s="244"/>
      <c r="I23" s="244"/>
      <c r="J23" s="244"/>
      <c r="K23" s="244"/>
      <c r="L23" s="244"/>
      <c r="M23" s="244"/>
    </row>
    <row r="24" spans="1:13" x14ac:dyDescent="0.25">
      <c r="A24" s="225" t="str">
        <f>IF(AND(SUM(Studien!I33:J33)=2,Studien!K33&lt;&gt;0),Studien!A33,"")</f>
        <v/>
      </c>
      <c r="B24" s="225" t="str">
        <f>IF(AND(SUM(Studien!I33:J33)=2,Studien!K33&lt;&gt;0),Studien!B33,"")</f>
        <v/>
      </c>
      <c r="C24" s="225" t="str">
        <f>IF(AND(SUM(Studien!I33:J33)=2,Studien!K33&lt;&gt;0),Studien!C33,"")</f>
        <v/>
      </c>
      <c r="D24" s="225" t="str">
        <f>IF(AND(SUM(Studien!I33:J33)=2,Studien!K33&lt;&gt;0),Studien!D33,"")</f>
        <v/>
      </c>
      <c r="E24" s="225" t="str">
        <f>IF(AND(SUM(Studien!I33:J33)=2,Studien!K33&lt;&gt;0),Studien!E33,"")</f>
        <v/>
      </c>
      <c r="F24" s="244"/>
      <c r="G24" s="244"/>
      <c r="H24" s="244"/>
      <c r="I24" s="244"/>
      <c r="J24" s="244"/>
      <c r="K24" s="244"/>
      <c r="L24" s="244"/>
      <c r="M24" s="244"/>
    </row>
    <row r="25" spans="1:13" x14ac:dyDescent="0.25">
      <c r="A25" s="225" t="str">
        <f>IF(AND(SUM(Studien!I34:J34)=2,Studien!K34&lt;&gt;0),Studien!A34,"")</f>
        <v/>
      </c>
      <c r="B25" s="225" t="str">
        <f>IF(AND(SUM(Studien!I34:J34)=2,Studien!K34&lt;&gt;0),Studien!B34,"")</f>
        <v/>
      </c>
      <c r="C25" s="225" t="str">
        <f>IF(AND(SUM(Studien!I34:J34)=2,Studien!K34&lt;&gt;0),Studien!C34,"")</f>
        <v/>
      </c>
      <c r="D25" s="225" t="str">
        <f>IF(AND(SUM(Studien!I34:J34)=2,Studien!K34&lt;&gt;0),Studien!D34,"")</f>
        <v/>
      </c>
      <c r="E25" s="225" t="str">
        <f>IF(AND(SUM(Studien!I34:J34)=2,Studien!K34&lt;&gt;0),Studien!E34,"")</f>
        <v/>
      </c>
      <c r="F25" s="244"/>
      <c r="G25" s="244"/>
      <c r="H25" s="244"/>
      <c r="I25" s="244"/>
      <c r="J25" s="244"/>
      <c r="K25" s="244"/>
      <c r="L25" s="244"/>
      <c r="M25" s="244"/>
    </row>
    <row r="26" spans="1:13" x14ac:dyDescent="0.25">
      <c r="A26" s="225" t="str">
        <f>IF(AND(SUM(Studien!I35:J35)=2,Studien!K35&lt;&gt;0),Studien!A35,"")</f>
        <v/>
      </c>
      <c r="B26" s="225" t="str">
        <f>IF(AND(SUM(Studien!I35:J35)=2,Studien!K35&lt;&gt;0),Studien!B35,"")</f>
        <v/>
      </c>
      <c r="C26" s="225" t="str">
        <f>IF(AND(SUM(Studien!I35:J35)=2,Studien!K35&lt;&gt;0),Studien!C35,"")</f>
        <v/>
      </c>
      <c r="D26" s="225" t="str">
        <f>IF(AND(SUM(Studien!I35:J35)=2,Studien!K35&lt;&gt;0),Studien!D35,"")</f>
        <v/>
      </c>
      <c r="E26" s="225" t="str">
        <f>IF(AND(SUM(Studien!I35:J35)=2,Studien!K35&lt;&gt;0),Studien!E35,"")</f>
        <v/>
      </c>
      <c r="F26" s="244"/>
      <c r="G26" s="244"/>
      <c r="H26" s="244"/>
      <c r="I26" s="244"/>
      <c r="J26" s="244"/>
      <c r="K26" s="244"/>
      <c r="L26" s="244"/>
      <c r="M26" s="244"/>
    </row>
    <row r="27" spans="1:13" x14ac:dyDescent="0.25">
      <c r="A27" s="225" t="str">
        <f>IF(AND(SUM(Studien!I36:J36)=2,Studien!K36&lt;&gt;0),Studien!A36,"")</f>
        <v/>
      </c>
      <c r="B27" s="225" t="str">
        <f>IF(AND(SUM(Studien!I36:J36)=2,Studien!K36&lt;&gt;0),Studien!B36,"")</f>
        <v/>
      </c>
      <c r="C27" s="225" t="str">
        <f>IF(AND(SUM(Studien!I36:J36)=2,Studien!K36&lt;&gt;0),Studien!C36,"")</f>
        <v/>
      </c>
      <c r="D27" s="225" t="str">
        <f>IF(AND(SUM(Studien!I36:J36)=2,Studien!K36&lt;&gt;0),Studien!D36,"")</f>
        <v/>
      </c>
      <c r="E27" s="225" t="str">
        <f>IF(AND(SUM(Studien!I36:J36)=2,Studien!K36&lt;&gt;0),Studien!E36,"")</f>
        <v/>
      </c>
      <c r="F27" s="244"/>
      <c r="G27" s="244"/>
      <c r="H27" s="244"/>
      <c r="I27" s="244"/>
      <c r="J27" s="244"/>
      <c r="K27" s="244"/>
      <c r="L27" s="244"/>
      <c r="M27" s="244"/>
    </row>
    <row r="28" spans="1:13" x14ac:dyDescent="0.25">
      <c r="A28" s="225" t="str">
        <f>IF(AND(SUM(Studien!I37:J37)=2,Studien!K37&lt;&gt;0),Studien!A37,"")</f>
        <v/>
      </c>
      <c r="B28" s="225" t="str">
        <f>IF(AND(SUM(Studien!I37:J37)=2,Studien!K37&lt;&gt;0),Studien!B37,"")</f>
        <v/>
      </c>
      <c r="C28" s="225" t="str">
        <f>IF(AND(SUM(Studien!I37:J37)=2,Studien!K37&lt;&gt;0),Studien!C37,"")</f>
        <v/>
      </c>
      <c r="D28" s="225" t="str">
        <f>IF(AND(SUM(Studien!I37:J37)=2,Studien!K37&lt;&gt;0),Studien!D37,"")</f>
        <v/>
      </c>
      <c r="E28" s="225" t="str">
        <f>IF(AND(SUM(Studien!I37:J37)=2,Studien!K37&lt;&gt;0),Studien!E37,"")</f>
        <v/>
      </c>
      <c r="F28" s="244"/>
      <c r="G28" s="244"/>
      <c r="H28" s="244"/>
      <c r="I28" s="244"/>
      <c r="J28" s="244"/>
      <c r="K28" s="244"/>
      <c r="L28" s="244"/>
      <c r="M28" s="244"/>
    </row>
    <row r="29" spans="1:13" x14ac:dyDescent="0.25">
      <c r="A29" s="225" t="str">
        <f>IF(AND(SUM(Studien!I38:J38)=2,Studien!K38&lt;&gt;0),Studien!A38,"")</f>
        <v/>
      </c>
      <c r="B29" s="225" t="str">
        <f>IF(AND(SUM(Studien!I38:J38)=2,Studien!K38&lt;&gt;0),Studien!B38,"")</f>
        <v/>
      </c>
      <c r="C29" s="225" t="str">
        <f>IF(AND(SUM(Studien!I38:J38)=2,Studien!K38&lt;&gt;0),Studien!C38,"")</f>
        <v/>
      </c>
      <c r="D29" s="225" t="str">
        <f>IF(AND(SUM(Studien!I38:J38)=2,Studien!K38&lt;&gt;0),Studien!D38,"")</f>
        <v/>
      </c>
      <c r="E29" s="225" t="str">
        <f>IF(AND(SUM(Studien!I38:J38)=2,Studien!K38&lt;&gt;0),Studien!E38,"")</f>
        <v/>
      </c>
      <c r="F29" s="244"/>
      <c r="G29" s="244"/>
      <c r="H29" s="244"/>
      <c r="I29" s="244"/>
      <c r="J29" s="244"/>
      <c r="K29" s="244"/>
      <c r="L29" s="244"/>
      <c r="M29" s="244"/>
    </row>
    <row r="30" spans="1:13" x14ac:dyDescent="0.25">
      <c r="A30" s="225" t="str">
        <f>IF(AND(SUM(Studien!I39:J39)=2,Studien!K39&lt;&gt;0),Studien!A39,"")</f>
        <v/>
      </c>
      <c r="B30" s="225" t="str">
        <f>IF(AND(SUM(Studien!I39:J39)=2,Studien!K39&lt;&gt;0),Studien!B39,"")</f>
        <v/>
      </c>
      <c r="C30" s="225" t="str">
        <f>IF(AND(SUM(Studien!I39:J39)=2,Studien!K39&lt;&gt;0),Studien!C39,"")</f>
        <v/>
      </c>
      <c r="D30" s="225" t="str">
        <f>IF(AND(SUM(Studien!I39:J39)=2,Studien!K39&lt;&gt;0),Studien!D39,"")</f>
        <v/>
      </c>
      <c r="E30" s="225" t="str">
        <f>IF(AND(SUM(Studien!I39:J39)=2,Studien!K39&lt;&gt;0),Studien!E39,"")</f>
        <v/>
      </c>
      <c r="F30" s="244"/>
      <c r="G30" s="244"/>
      <c r="H30" s="244"/>
      <c r="I30" s="244"/>
      <c r="J30" s="244"/>
      <c r="K30" s="244"/>
      <c r="L30" s="244"/>
      <c r="M30" s="244"/>
    </row>
    <row r="31" spans="1:13" x14ac:dyDescent="0.25">
      <c r="A31" s="225" t="str">
        <f>IF(AND(SUM(Studien!I40:J40)=2,Studien!K40&lt;&gt;0),Studien!A40,"")</f>
        <v/>
      </c>
      <c r="B31" s="225" t="str">
        <f>IF(AND(SUM(Studien!I40:J40)=2,Studien!K40&lt;&gt;0),Studien!B40,"")</f>
        <v/>
      </c>
      <c r="C31" s="225" t="str">
        <f>IF(AND(SUM(Studien!I40:J40)=2,Studien!K40&lt;&gt;0),Studien!C40,"")</f>
        <v/>
      </c>
      <c r="D31" s="225" t="str">
        <f>IF(AND(SUM(Studien!I40:J40)=2,Studien!K40&lt;&gt;0),Studien!D40,"")</f>
        <v/>
      </c>
      <c r="E31" s="225" t="str">
        <f>IF(AND(SUM(Studien!I40:J40)=2,Studien!K40&lt;&gt;0),Studien!E40,"")</f>
        <v/>
      </c>
      <c r="F31" s="244"/>
      <c r="G31" s="244"/>
      <c r="H31" s="244"/>
      <c r="I31" s="244"/>
      <c r="J31" s="244"/>
      <c r="K31" s="244"/>
      <c r="L31" s="244"/>
      <c r="M31" s="244"/>
    </row>
    <row r="32" spans="1:13" x14ac:dyDescent="0.25">
      <c r="A32" s="225" t="str">
        <f>IF(AND(SUM(Studien!I41:J41)=2,Studien!K41&lt;&gt;0),Studien!A41,"")</f>
        <v/>
      </c>
      <c r="B32" s="225" t="str">
        <f>IF(AND(SUM(Studien!I41:J41)=2,Studien!K41&lt;&gt;0),Studien!B41,"")</f>
        <v/>
      </c>
      <c r="C32" s="225" t="str">
        <f>IF(AND(SUM(Studien!I41:J41)=2,Studien!K41&lt;&gt;0),Studien!C41,"")</f>
        <v/>
      </c>
      <c r="D32" s="225" t="str">
        <f>IF(AND(SUM(Studien!I41:J41)=2,Studien!K41&lt;&gt;0),Studien!D41,"")</f>
        <v/>
      </c>
      <c r="E32" s="225" t="str">
        <f>IF(AND(SUM(Studien!I41:J41)=2,Studien!K41&lt;&gt;0),Studien!E41,"")</f>
        <v/>
      </c>
      <c r="F32" s="244"/>
      <c r="G32" s="244"/>
      <c r="H32" s="244"/>
      <c r="I32" s="244"/>
      <c r="J32" s="244"/>
      <c r="K32" s="244"/>
      <c r="L32" s="244"/>
      <c r="M32" s="244"/>
    </row>
    <row r="33" spans="1:13" x14ac:dyDescent="0.25">
      <c r="A33" s="225" t="str">
        <f>IF(AND(SUM(Studien!I42:J42)=2,Studien!K42&lt;&gt;0),Studien!A42,"")</f>
        <v/>
      </c>
      <c r="B33" s="225" t="str">
        <f>IF(AND(SUM(Studien!I42:J42)=2,Studien!K42&lt;&gt;0),Studien!B42,"")</f>
        <v/>
      </c>
      <c r="C33" s="225" t="str">
        <f>IF(AND(SUM(Studien!I42:J42)=2,Studien!K42&lt;&gt;0),Studien!C42,"")</f>
        <v/>
      </c>
      <c r="D33" s="225" t="str">
        <f>IF(AND(SUM(Studien!I42:J42)=2,Studien!K42&lt;&gt;0),Studien!D42,"")</f>
        <v/>
      </c>
      <c r="E33" s="225" t="str">
        <f>IF(AND(SUM(Studien!I42:J42)=2,Studien!K42&lt;&gt;0),Studien!E42,"")</f>
        <v/>
      </c>
      <c r="F33" s="244"/>
      <c r="G33" s="244"/>
      <c r="H33" s="244"/>
      <c r="I33" s="244"/>
      <c r="J33" s="244"/>
      <c r="K33" s="244"/>
      <c r="L33" s="244"/>
      <c r="M33" s="244"/>
    </row>
    <row r="34" spans="1:13" x14ac:dyDescent="0.25">
      <c r="A34" s="225" t="str">
        <f>IF(AND(SUM(Studien!I43:J43)=2,Studien!K43&lt;&gt;0),Studien!A43,"")</f>
        <v/>
      </c>
      <c r="B34" s="225" t="str">
        <f>IF(AND(SUM(Studien!I43:J43)=2,Studien!K43&lt;&gt;0),Studien!B43,"")</f>
        <v/>
      </c>
      <c r="C34" s="225" t="str">
        <f>IF(AND(SUM(Studien!I43:J43)=2,Studien!K43&lt;&gt;0),Studien!C43,"")</f>
        <v/>
      </c>
      <c r="D34" s="225" t="str">
        <f>IF(AND(SUM(Studien!I43:J43)=2,Studien!K43&lt;&gt;0),Studien!D43,"")</f>
        <v/>
      </c>
      <c r="E34" s="225" t="str">
        <f>IF(AND(SUM(Studien!I43:J43)=2,Studien!K43&lt;&gt;0),Studien!E43,"")</f>
        <v/>
      </c>
      <c r="F34" s="244"/>
      <c r="G34" s="244"/>
      <c r="H34" s="244"/>
      <c r="I34" s="244"/>
      <c r="J34" s="244"/>
      <c r="K34" s="244"/>
      <c r="L34" s="244"/>
      <c r="M34" s="244"/>
    </row>
    <row r="35" spans="1:13" x14ac:dyDescent="0.25">
      <c r="A35" s="225" t="str">
        <f>IF(AND(SUM(Studien!I44:J44)=2,Studien!K44&lt;&gt;0),Studien!A44,"")</f>
        <v/>
      </c>
      <c r="B35" s="225" t="str">
        <f>IF(AND(SUM(Studien!I44:J44)=2,Studien!K44&lt;&gt;0),Studien!B44,"")</f>
        <v/>
      </c>
      <c r="C35" s="225" t="str">
        <f>IF(AND(SUM(Studien!I44:J44)=2,Studien!K44&lt;&gt;0),Studien!C44,"")</f>
        <v/>
      </c>
      <c r="D35" s="225" t="str">
        <f>IF(AND(SUM(Studien!I44:J44)=2,Studien!K44&lt;&gt;0),Studien!D44,"")</f>
        <v/>
      </c>
      <c r="E35" s="225" t="str">
        <f>IF(AND(SUM(Studien!I44:J44)=2,Studien!K44&lt;&gt;0),Studien!E44,"")</f>
        <v/>
      </c>
      <c r="F35" s="244"/>
      <c r="G35" s="244"/>
      <c r="H35" s="244"/>
      <c r="I35" s="244"/>
      <c r="J35" s="244"/>
      <c r="K35" s="244"/>
      <c r="L35" s="244"/>
      <c r="M35" s="244"/>
    </row>
    <row r="36" spans="1:13" x14ac:dyDescent="0.25">
      <c r="A36" s="225" t="str">
        <f>IF(AND(SUM(Studien!I45:J45)=2,Studien!K45&lt;&gt;0),Studien!A45,"")</f>
        <v/>
      </c>
      <c r="B36" s="225" t="str">
        <f>IF(AND(SUM(Studien!I45:J45)=2,Studien!K45&lt;&gt;0),Studien!B45,"")</f>
        <v/>
      </c>
      <c r="C36" s="225" t="str">
        <f>IF(AND(SUM(Studien!I45:J45)=2,Studien!K45&lt;&gt;0),Studien!C45,"")</f>
        <v/>
      </c>
      <c r="D36" s="225" t="str">
        <f>IF(AND(SUM(Studien!I45:J45)=2,Studien!K45&lt;&gt;0),Studien!D45,"")</f>
        <v/>
      </c>
      <c r="E36" s="225" t="str">
        <f>IF(AND(SUM(Studien!I45:J45)=2,Studien!K45&lt;&gt;0),Studien!E45,"")</f>
        <v/>
      </c>
      <c r="F36" s="244"/>
      <c r="G36" s="244"/>
      <c r="H36" s="244"/>
      <c r="I36" s="244"/>
      <c r="J36" s="244"/>
      <c r="K36" s="244"/>
      <c r="L36" s="244"/>
      <c r="M36" s="244"/>
    </row>
    <row r="37" spans="1:13" x14ac:dyDescent="0.25">
      <c r="A37" s="225" t="str">
        <f>IF(AND(SUM(Studien!I46:J46)=2,Studien!K46&lt;&gt;0),Studien!A46,"")</f>
        <v/>
      </c>
      <c r="B37" s="225" t="str">
        <f>IF(AND(SUM(Studien!I46:J46)=2,Studien!K46&lt;&gt;0),Studien!B46,"")</f>
        <v/>
      </c>
      <c r="C37" s="225" t="str">
        <f>IF(AND(SUM(Studien!I46:J46)=2,Studien!K46&lt;&gt;0),Studien!C46,"")</f>
        <v/>
      </c>
      <c r="D37" s="225" t="str">
        <f>IF(AND(SUM(Studien!I46:J46)=2,Studien!K46&lt;&gt;0),Studien!D46,"")</f>
        <v/>
      </c>
      <c r="E37" s="225" t="str">
        <f>IF(AND(SUM(Studien!I46:J46)=2,Studien!K46&lt;&gt;0),Studien!E46,"")</f>
        <v/>
      </c>
      <c r="F37" s="244"/>
      <c r="G37" s="244"/>
      <c r="H37" s="244"/>
      <c r="I37" s="244"/>
      <c r="J37" s="244"/>
      <c r="K37" s="244"/>
      <c r="L37" s="244"/>
      <c r="M37" s="244"/>
    </row>
    <row r="38" spans="1:13" x14ac:dyDescent="0.25">
      <c r="A38" s="225" t="str">
        <f>IF(AND(SUM(Studien!I47:J47)=2,Studien!K47&lt;&gt;0),Studien!A47,"")</f>
        <v/>
      </c>
      <c r="B38" s="225" t="str">
        <f>IF(AND(SUM(Studien!I47:J47)=2,Studien!K47&lt;&gt;0),Studien!B47,"")</f>
        <v/>
      </c>
      <c r="C38" s="225" t="str">
        <f>IF(AND(SUM(Studien!I47:J47)=2,Studien!K47&lt;&gt;0),Studien!C47,"")</f>
        <v/>
      </c>
      <c r="D38" s="225" t="str">
        <f>IF(AND(SUM(Studien!I47:J47)=2,Studien!K47&lt;&gt;0),Studien!D47,"")</f>
        <v/>
      </c>
      <c r="E38" s="225" t="str">
        <f>IF(AND(SUM(Studien!I47:J47)=2,Studien!K47&lt;&gt;0),Studien!E47,"")</f>
        <v/>
      </c>
      <c r="F38" s="244"/>
      <c r="G38" s="244"/>
      <c r="H38" s="244"/>
      <c r="I38" s="244"/>
      <c r="J38" s="244"/>
      <c r="K38" s="244"/>
      <c r="L38" s="244"/>
      <c r="M38" s="244"/>
    </row>
    <row r="39" spans="1:13" x14ac:dyDescent="0.25">
      <c r="A39" s="225" t="str">
        <f>IF(AND(SUM(Studien!I48:J48)=2,Studien!K48&lt;&gt;0),Studien!A48,"")</f>
        <v/>
      </c>
      <c r="B39" s="225" t="str">
        <f>IF(AND(SUM(Studien!I48:J48)=2,Studien!K48&lt;&gt;0),Studien!B48,"")</f>
        <v/>
      </c>
      <c r="C39" s="225" t="str">
        <f>IF(AND(SUM(Studien!I48:J48)=2,Studien!K48&lt;&gt;0),Studien!C48,"")</f>
        <v/>
      </c>
      <c r="D39" s="225" t="str">
        <f>IF(AND(SUM(Studien!I48:J48)=2,Studien!K48&lt;&gt;0),Studien!D48,"")</f>
        <v/>
      </c>
      <c r="E39" s="225" t="str">
        <f>IF(AND(SUM(Studien!I48:J48)=2,Studien!K48&lt;&gt;0),Studien!E48,"")</f>
        <v/>
      </c>
      <c r="F39" s="244"/>
      <c r="G39" s="244"/>
      <c r="H39" s="244"/>
      <c r="I39" s="244"/>
      <c r="J39" s="244"/>
      <c r="K39" s="244"/>
      <c r="L39" s="244"/>
      <c r="M39" s="244"/>
    </row>
    <row r="40" spans="1:13" x14ac:dyDescent="0.25">
      <c r="A40" s="225" t="str">
        <f>IF(AND(SUM(Studien!I49:J49)=2,Studien!K49&lt;&gt;0),Studien!A49,"")</f>
        <v/>
      </c>
      <c r="B40" s="225" t="str">
        <f>IF(AND(SUM(Studien!I49:J49)=2,Studien!K49&lt;&gt;0),Studien!B49,"")</f>
        <v/>
      </c>
      <c r="C40" s="225" t="str">
        <f>IF(AND(SUM(Studien!I49:J49)=2,Studien!K49&lt;&gt;0),Studien!C49,"")</f>
        <v/>
      </c>
      <c r="D40" s="225" t="str">
        <f>IF(AND(SUM(Studien!I49:J49)=2,Studien!K49&lt;&gt;0),Studien!D49,"")</f>
        <v/>
      </c>
      <c r="E40" s="225" t="str">
        <f>IF(AND(SUM(Studien!I49:J49)=2,Studien!K49&lt;&gt;0),Studien!E49,"")</f>
        <v/>
      </c>
      <c r="F40" s="244"/>
      <c r="G40" s="244"/>
      <c r="H40" s="244"/>
      <c r="I40" s="244"/>
      <c r="J40" s="244"/>
      <c r="K40" s="244"/>
      <c r="L40" s="244"/>
      <c r="M40" s="244"/>
    </row>
    <row r="41" spans="1:13" x14ac:dyDescent="0.25">
      <c r="A41" s="225" t="str">
        <f>IF(AND(SUM(Studien!I50:J50)=2,Studien!K50&lt;&gt;0),Studien!A50,"")</f>
        <v/>
      </c>
      <c r="B41" s="225" t="str">
        <f>IF(AND(SUM(Studien!I50:J50)=2,Studien!K50&lt;&gt;0),Studien!B50,"")</f>
        <v/>
      </c>
      <c r="C41" s="225" t="str">
        <f>IF(AND(SUM(Studien!I50:J50)=2,Studien!K50&lt;&gt;0),Studien!C50,"")</f>
        <v/>
      </c>
      <c r="D41" s="225" t="str">
        <f>IF(AND(SUM(Studien!I50:J50)=2,Studien!K50&lt;&gt;0),Studien!D50,"")</f>
        <v/>
      </c>
      <c r="E41" s="225" t="str">
        <f>IF(AND(SUM(Studien!I50:J50)=2,Studien!K50&lt;&gt;0),Studien!E50,"")</f>
        <v/>
      </c>
      <c r="F41" s="244"/>
      <c r="G41" s="244"/>
      <c r="H41" s="244"/>
      <c r="I41" s="244"/>
      <c r="J41" s="244"/>
      <c r="K41" s="244"/>
      <c r="L41" s="244"/>
      <c r="M41" s="244"/>
    </row>
    <row r="42" spans="1:13" x14ac:dyDescent="0.25">
      <c r="A42" s="225" t="str">
        <f>IF(AND(SUM(Studien!I51:J51)=2,Studien!K51&lt;&gt;0),Studien!A51,"")</f>
        <v/>
      </c>
      <c r="B42" s="225" t="str">
        <f>IF(AND(SUM(Studien!I51:J51)=2,Studien!K51&lt;&gt;0),Studien!B51,"")</f>
        <v/>
      </c>
      <c r="C42" s="225" t="str">
        <f>IF(AND(SUM(Studien!I51:J51)=2,Studien!K51&lt;&gt;0),Studien!C51,"")</f>
        <v/>
      </c>
      <c r="D42" s="225" t="str">
        <f>IF(AND(SUM(Studien!I51:J51)=2,Studien!K51&lt;&gt;0),Studien!D51,"")</f>
        <v/>
      </c>
      <c r="E42" s="225" t="str">
        <f>IF(AND(SUM(Studien!I51:J51)=2,Studien!K51&lt;&gt;0),Studien!E51,"")</f>
        <v/>
      </c>
      <c r="F42" s="244"/>
      <c r="G42" s="244"/>
      <c r="H42" s="244"/>
      <c r="I42" s="244"/>
      <c r="J42" s="244"/>
      <c r="K42" s="244"/>
      <c r="L42" s="244"/>
      <c r="M42" s="244"/>
    </row>
    <row r="43" spans="1:13" x14ac:dyDescent="0.25">
      <c r="A43" s="225" t="str">
        <f>IF(AND(SUM(Studien!I52:J52)=2,Studien!K52&lt;&gt;0),Studien!A52,"")</f>
        <v/>
      </c>
      <c r="B43" s="225" t="str">
        <f>IF(AND(SUM(Studien!I52:J52)=2,Studien!K52&lt;&gt;0),Studien!B52,"")</f>
        <v/>
      </c>
      <c r="C43" s="225" t="str">
        <f>IF(AND(SUM(Studien!I52:J52)=2,Studien!K52&lt;&gt;0),Studien!C52,"")</f>
        <v/>
      </c>
      <c r="D43" s="225" t="str">
        <f>IF(AND(SUM(Studien!I52:J52)=2,Studien!K52&lt;&gt;0),Studien!D52,"")</f>
        <v/>
      </c>
      <c r="E43" s="225" t="str">
        <f>IF(AND(SUM(Studien!I52:J52)=2,Studien!K52&lt;&gt;0),Studien!E52,"")</f>
        <v/>
      </c>
      <c r="F43" s="244"/>
      <c r="G43" s="244"/>
      <c r="H43" s="244"/>
      <c r="I43" s="244"/>
      <c r="J43" s="244"/>
      <c r="K43" s="244"/>
      <c r="L43" s="244"/>
      <c r="M43" s="244"/>
    </row>
    <row r="44" spans="1:13" x14ac:dyDescent="0.25">
      <c r="A44" s="225" t="str">
        <f>IF(AND(SUM(Studien!I53:J53)=2,Studien!K53&lt;&gt;0),Studien!A53,"")</f>
        <v/>
      </c>
      <c r="B44" s="225" t="str">
        <f>IF(AND(SUM(Studien!I53:J53)=2,Studien!K53&lt;&gt;0),Studien!B53,"")</f>
        <v/>
      </c>
      <c r="C44" s="225" t="str">
        <f>IF(AND(SUM(Studien!I53:J53)=2,Studien!K53&lt;&gt;0),Studien!C53,"")</f>
        <v/>
      </c>
      <c r="D44" s="225" t="str">
        <f>IF(AND(SUM(Studien!I53:J53)=2,Studien!K53&lt;&gt;0),Studien!D53,"")</f>
        <v/>
      </c>
      <c r="E44" s="225" t="str">
        <f>IF(AND(SUM(Studien!I53:J53)=2,Studien!K53&lt;&gt;0),Studien!E53,"")</f>
        <v/>
      </c>
      <c r="F44" s="244"/>
      <c r="G44" s="244"/>
      <c r="H44" s="244"/>
      <c r="I44" s="244"/>
      <c r="J44" s="244"/>
      <c r="K44" s="244"/>
      <c r="L44" s="244"/>
      <c r="M44" s="244"/>
    </row>
    <row r="45" spans="1:13" x14ac:dyDescent="0.25">
      <c r="A45" s="225" t="str">
        <f>IF(AND(SUM(Studien!I54:J54)=2,Studien!K54&lt;&gt;0),Studien!A54,"")</f>
        <v/>
      </c>
      <c r="B45" s="225" t="str">
        <f>IF(AND(SUM(Studien!I54:J54)=2,Studien!K54&lt;&gt;0),Studien!B54,"")</f>
        <v/>
      </c>
      <c r="C45" s="225" t="str">
        <f>IF(AND(SUM(Studien!I54:J54)=2,Studien!K54&lt;&gt;0),Studien!C54,"")</f>
        <v/>
      </c>
      <c r="D45" s="225" t="str">
        <f>IF(AND(SUM(Studien!I54:J54)=2,Studien!K54&lt;&gt;0),Studien!D54,"")</f>
        <v/>
      </c>
      <c r="E45" s="225" t="str">
        <f>IF(AND(SUM(Studien!I54:J54)=2,Studien!K54&lt;&gt;0),Studien!E54,"")</f>
        <v/>
      </c>
      <c r="F45" s="244"/>
      <c r="G45" s="244"/>
      <c r="H45" s="244"/>
      <c r="I45" s="244"/>
      <c r="J45" s="244"/>
      <c r="K45" s="244"/>
      <c r="L45" s="244"/>
      <c r="M45" s="244"/>
    </row>
    <row r="46" spans="1:13" x14ac:dyDescent="0.25">
      <c r="A46" s="225" t="str">
        <f>IF(AND(SUM(Studien!I55:J55)=2,Studien!K55&lt;&gt;0),Studien!A55,"")</f>
        <v/>
      </c>
      <c r="B46" s="225" t="str">
        <f>IF(AND(SUM(Studien!I55:J55)=2,Studien!K55&lt;&gt;0),Studien!B55,"")</f>
        <v/>
      </c>
      <c r="C46" s="225" t="str">
        <f>IF(AND(SUM(Studien!I55:J55)=2,Studien!K55&lt;&gt;0),Studien!C55,"")</f>
        <v/>
      </c>
      <c r="D46" s="225" t="str">
        <f>IF(AND(SUM(Studien!I55:J55)=2,Studien!K55&lt;&gt;0),Studien!D55,"")</f>
        <v/>
      </c>
      <c r="E46" s="225" t="str">
        <f>IF(AND(SUM(Studien!I55:J55)=2,Studien!K55&lt;&gt;0),Studien!E55,"")</f>
        <v/>
      </c>
      <c r="F46" s="244"/>
      <c r="G46" s="244"/>
      <c r="H46" s="244"/>
      <c r="I46" s="244"/>
      <c r="J46" s="244"/>
      <c r="K46" s="244"/>
      <c r="L46" s="244"/>
      <c r="M46" s="244"/>
    </row>
    <row r="47" spans="1:13" x14ac:dyDescent="0.25">
      <c r="A47" s="225" t="str">
        <f>IF(AND(SUM(Studien!I56:J56)=2,Studien!K56&lt;&gt;0),Studien!A56,"")</f>
        <v/>
      </c>
      <c r="B47" s="225" t="str">
        <f>IF(AND(SUM(Studien!I56:J56)=2,Studien!K56&lt;&gt;0),Studien!B56,"")</f>
        <v/>
      </c>
      <c r="C47" s="225" t="str">
        <f>IF(AND(SUM(Studien!I56:J56)=2,Studien!K56&lt;&gt;0),Studien!C56,"")</f>
        <v/>
      </c>
      <c r="D47" s="225" t="str">
        <f>IF(AND(SUM(Studien!I56:J56)=2,Studien!K56&lt;&gt;0),Studien!D56,"")</f>
        <v/>
      </c>
      <c r="E47" s="225" t="str">
        <f>IF(AND(SUM(Studien!I56:J56)=2,Studien!K56&lt;&gt;0),Studien!E56,"")</f>
        <v/>
      </c>
      <c r="F47" s="244"/>
      <c r="G47" s="244"/>
      <c r="H47" s="244"/>
      <c r="I47" s="244"/>
      <c r="J47" s="244"/>
      <c r="K47" s="244"/>
      <c r="L47" s="244"/>
      <c r="M47" s="244"/>
    </row>
    <row r="48" spans="1:13" x14ac:dyDescent="0.25">
      <c r="A48" s="225" t="str">
        <f>IF(AND(SUM(Studien!I57:J57)=2,Studien!K57&lt;&gt;0),Studien!A57,"")</f>
        <v/>
      </c>
      <c r="B48" s="225" t="str">
        <f>IF(AND(SUM(Studien!I57:J57)=2,Studien!K57&lt;&gt;0),Studien!B57,"")</f>
        <v/>
      </c>
      <c r="C48" s="225" t="str">
        <f>IF(AND(SUM(Studien!I57:J57)=2,Studien!K57&lt;&gt;0),Studien!C57,"")</f>
        <v/>
      </c>
      <c r="D48" s="225" t="str">
        <f>IF(AND(SUM(Studien!I57:J57)=2,Studien!K57&lt;&gt;0),Studien!D57,"")</f>
        <v/>
      </c>
      <c r="E48" s="225" t="str">
        <f>IF(AND(SUM(Studien!I57:J57)=2,Studien!K57&lt;&gt;0),Studien!E57,"")</f>
        <v/>
      </c>
      <c r="F48" s="244"/>
      <c r="G48" s="244"/>
      <c r="H48" s="244"/>
      <c r="I48" s="244"/>
      <c r="J48" s="244"/>
      <c r="K48" s="244"/>
      <c r="L48" s="244"/>
      <c r="M48" s="244"/>
    </row>
    <row r="49" spans="1:13" x14ac:dyDescent="0.25">
      <c r="A49" s="225" t="str">
        <f>IF(AND(SUM(Studien!I58:J58)=2,Studien!K58&lt;&gt;0),Studien!A58,"")</f>
        <v/>
      </c>
      <c r="B49" s="225" t="str">
        <f>IF(AND(SUM(Studien!I58:J58)=2,Studien!K58&lt;&gt;0),Studien!B58,"")</f>
        <v/>
      </c>
      <c r="C49" s="225" t="str">
        <f>IF(AND(SUM(Studien!I58:J58)=2,Studien!K58&lt;&gt;0),Studien!C58,"")</f>
        <v/>
      </c>
      <c r="D49" s="225" t="str">
        <f>IF(AND(SUM(Studien!I58:J58)=2,Studien!K58&lt;&gt;0),Studien!D58,"")</f>
        <v/>
      </c>
      <c r="E49" s="225" t="str">
        <f>IF(AND(SUM(Studien!I58:J58)=2,Studien!K58&lt;&gt;0),Studien!E58,"")</f>
        <v/>
      </c>
      <c r="F49" s="244"/>
      <c r="G49" s="244"/>
      <c r="H49" s="244"/>
      <c r="I49" s="244"/>
      <c r="J49" s="244"/>
      <c r="K49" s="244"/>
      <c r="L49" s="244"/>
      <c r="M49" s="244"/>
    </row>
    <row r="50" spans="1:13" x14ac:dyDescent="0.25">
      <c r="A50" s="225" t="str">
        <f>IF(AND(SUM(Studien!I59:J59)=2,Studien!K59&lt;&gt;0),Studien!A59,"")</f>
        <v/>
      </c>
      <c r="B50" s="225" t="str">
        <f>IF(AND(SUM(Studien!I59:J59)=2,Studien!K59&lt;&gt;0),Studien!B59,"")</f>
        <v/>
      </c>
      <c r="C50" s="225" t="str">
        <f>IF(AND(SUM(Studien!I59:J59)=2,Studien!K59&lt;&gt;0),Studien!C59,"")</f>
        <v/>
      </c>
      <c r="D50" s="225" t="str">
        <f>IF(AND(SUM(Studien!I59:J59)=2,Studien!K59&lt;&gt;0),Studien!D59,"")</f>
        <v/>
      </c>
      <c r="E50" s="225" t="str">
        <f>IF(AND(SUM(Studien!I59:J59)=2,Studien!K59&lt;&gt;0),Studien!E59,"")</f>
        <v/>
      </c>
      <c r="F50" s="244"/>
      <c r="G50" s="244"/>
      <c r="H50" s="244"/>
      <c r="I50" s="244"/>
      <c r="J50" s="244"/>
      <c r="K50" s="244"/>
      <c r="L50" s="244"/>
      <c r="M50" s="244"/>
    </row>
    <row r="51" spans="1:13" x14ac:dyDescent="0.25">
      <c r="A51" s="225" t="str">
        <f>IF(AND(SUM(Studien!I60:J60)=2,Studien!K60&lt;&gt;0),Studien!A60,"")</f>
        <v/>
      </c>
      <c r="B51" s="225" t="str">
        <f>IF(AND(SUM(Studien!I60:J60)=2,Studien!K60&lt;&gt;0),Studien!B60,"")</f>
        <v/>
      </c>
      <c r="C51" s="225" t="str">
        <f>IF(AND(SUM(Studien!I60:J60)=2,Studien!K60&lt;&gt;0),Studien!C60,"")</f>
        <v/>
      </c>
      <c r="D51" s="225" t="str">
        <f>IF(AND(SUM(Studien!I60:J60)=2,Studien!K60&lt;&gt;0),Studien!D60,"")</f>
        <v/>
      </c>
      <c r="E51" s="225" t="str">
        <f>IF(AND(SUM(Studien!I60:J60)=2,Studien!K60&lt;&gt;0),Studien!E60,"")</f>
        <v/>
      </c>
      <c r="F51" s="244"/>
      <c r="G51" s="244"/>
      <c r="H51" s="244"/>
      <c r="I51" s="244"/>
      <c r="J51" s="244"/>
      <c r="K51" s="244"/>
      <c r="L51" s="244"/>
      <c r="M51" s="244"/>
    </row>
    <row r="52" spans="1:13" x14ac:dyDescent="0.25">
      <c r="A52" s="225" t="str">
        <f>IF(AND(SUM(Studien!I61:J61)=2,Studien!K61&lt;&gt;0),Studien!A61,"")</f>
        <v/>
      </c>
      <c r="B52" s="225" t="str">
        <f>IF(AND(SUM(Studien!I61:J61)=2,Studien!K61&lt;&gt;0),Studien!B61,"")</f>
        <v/>
      </c>
      <c r="C52" s="225" t="str">
        <f>IF(AND(SUM(Studien!I61:J61)=2,Studien!K61&lt;&gt;0),Studien!C61,"")</f>
        <v/>
      </c>
      <c r="D52" s="225" t="str">
        <f>IF(AND(SUM(Studien!I61:J61)=2,Studien!K61&lt;&gt;0),Studien!D61,"")</f>
        <v/>
      </c>
      <c r="E52" s="225" t="str">
        <f>IF(AND(SUM(Studien!I61:J61)=2,Studien!K61&lt;&gt;0),Studien!E61,"")</f>
        <v/>
      </c>
      <c r="F52" s="244"/>
      <c r="G52" s="244"/>
      <c r="H52" s="244"/>
      <c r="I52" s="244"/>
      <c r="J52" s="244"/>
      <c r="K52" s="244"/>
      <c r="L52" s="244"/>
      <c r="M52" s="244"/>
    </row>
    <row r="53" spans="1:13" x14ac:dyDescent="0.25">
      <c r="A53" s="225" t="str">
        <f>IF(AND(SUM(Studien!I62:J62)=2,Studien!K62&lt;&gt;0),Studien!A62,"")</f>
        <v/>
      </c>
      <c r="B53" s="225" t="str">
        <f>IF(AND(SUM(Studien!I62:J62)=2,Studien!K62&lt;&gt;0),Studien!B62,"")</f>
        <v/>
      </c>
      <c r="C53" s="225" t="str">
        <f>IF(AND(SUM(Studien!I62:J62)=2,Studien!K62&lt;&gt;0),Studien!C62,"")</f>
        <v/>
      </c>
      <c r="D53" s="225" t="str">
        <f>IF(AND(SUM(Studien!I62:J62)=2,Studien!K62&lt;&gt;0),Studien!D62,"")</f>
        <v/>
      </c>
      <c r="E53" s="225" t="str">
        <f>IF(AND(SUM(Studien!I62:J62)=2,Studien!K62&lt;&gt;0),Studien!E62,"")</f>
        <v/>
      </c>
      <c r="F53" s="244"/>
      <c r="G53" s="244"/>
      <c r="H53" s="244"/>
      <c r="I53" s="244"/>
      <c r="J53" s="244"/>
      <c r="K53" s="244"/>
      <c r="L53" s="244"/>
      <c r="M53" s="244"/>
    </row>
    <row r="54" spans="1:13" x14ac:dyDescent="0.25">
      <c r="A54" s="225" t="str">
        <f>IF(AND(SUM(Studien!I63:J63)=2,Studien!K63&lt;&gt;0),Studien!A63,"")</f>
        <v/>
      </c>
      <c r="B54" s="225" t="str">
        <f>IF(AND(SUM(Studien!I63:J63)=2,Studien!K63&lt;&gt;0),Studien!B63,"")</f>
        <v/>
      </c>
      <c r="C54" s="225" t="str">
        <f>IF(AND(SUM(Studien!I63:J63)=2,Studien!K63&lt;&gt;0),Studien!C63,"")</f>
        <v/>
      </c>
      <c r="D54" s="225" t="str">
        <f>IF(AND(SUM(Studien!I63:J63)=2,Studien!K63&lt;&gt;0),Studien!D63,"")</f>
        <v/>
      </c>
      <c r="E54" s="225" t="str">
        <f>IF(AND(SUM(Studien!I63:J63)=2,Studien!K63&lt;&gt;0),Studien!E63,"")</f>
        <v/>
      </c>
      <c r="F54" s="244"/>
      <c r="G54" s="244"/>
      <c r="H54" s="244"/>
      <c r="I54" s="244"/>
      <c r="J54" s="244"/>
      <c r="K54" s="244"/>
      <c r="L54" s="244"/>
      <c r="M54" s="244"/>
    </row>
    <row r="55" spans="1:13" x14ac:dyDescent="0.25">
      <c r="A55" s="225" t="str">
        <f>IF(AND(SUM(Studien!I64:J64)=2,Studien!K64&lt;&gt;0),Studien!A64,"")</f>
        <v/>
      </c>
      <c r="B55" s="225" t="str">
        <f>IF(AND(SUM(Studien!I64:J64)=2,Studien!K64&lt;&gt;0),Studien!B64,"")</f>
        <v/>
      </c>
      <c r="C55" s="225" t="str">
        <f>IF(AND(SUM(Studien!I64:J64)=2,Studien!K64&lt;&gt;0),Studien!C64,"")</f>
        <v/>
      </c>
      <c r="D55" s="225" t="str">
        <f>IF(AND(SUM(Studien!I64:J64)=2,Studien!K64&lt;&gt;0),Studien!D64,"")</f>
        <v/>
      </c>
      <c r="E55" s="225" t="str">
        <f>IF(AND(SUM(Studien!I64:J64)=2,Studien!K64&lt;&gt;0),Studien!E64,"")</f>
        <v/>
      </c>
      <c r="F55" s="244"/>
      <c r="G55" s="244"/>
      <c r="H55" s="244"/>
      <c r="I55" s="244"/>
      <c r="J55" s="244"/>
      <c r="K55" s="244"/>
      <c r="L55" s="244"/>
      <c r="M55" s="244"/>
    </row>
    <row r="56" spans="1:13" x14ac:dyDescent="0.25">
      <c r="A56" s="225" t="str">
        <f>IF(AND(SUM(Studien!I65:J65)=2,Studien!K65&lt;&gt;0),Studien!A65,"")</f>
        <v/>
      </c>
      <c r="B56" s="225" t="str">
        <f>IF(AND(SUM(Studien!I65:J65)=2,Studien!K65&lt;&gt;0),Studien!B65,"")</f>
        <v/>
      </c>
      <c r="C56" s="225" t="str">
        <f>IF(AND(SUM(Studien!I65:J65)=2,Studien!K65&lt;&gt;0),Studien!C65,"")</f>
        <v/>
      </c>
      <c r="D56" s="225" t="str">
        <f>IF(AND(SUM(Studien!I65:J65)=2,Studien!K65&lt;&gt;0),Studien!D65,"")</f>
        <v/>
      </c>
      <c r="E56" s="225" t="str">
        <f>IF(AND(SUM(Studien!I65:J65)=2,Studien!K65&lt;&gt;0),Studien!E65,"")</f>
        <v/>
      </c>
      <c r="F56" s="244"/>
      <c r="G56" s="244"/>
      <c r="H56" s="244"/>
      <c r="I56" s="244"/>
      <c r="J56" s="244"/>
      <c r="K56" s="244"/>
      <c r="L56" s="244"/>
      <c r="M56" s="244"/>
    </row>
    <row r="57" spans="1:13" x14ac:dyDescent="0.25">
      <c r="A57" s="225" t="str">
        <f>IF(AND(SUM(Studien!I66:J66)=2,Studien!K66&lt;&gt;0),Studien!A66,"")</f>
        <v/>
      </c>
      <c r="B57" s="225" t="str">
        <f>IF(AND(SUM(Studien!I66:J66)=2,Studien!K66&lt;&gt;0),Studien!B66,"")</f>
        <v/>
      </c>
      <c r="C57" s="225" t="str">
        <f>IF(AND(SUM(Studien!I66:J66)=2,Studien!K66&lt;&gt;0),Studien!C66,"")</f>
        <v/>
      </c>
      <c r="D57" s="225" t="str">
        <f>IF(AND(SUM(Studien!I66:J66)=2,Studien!K66&lt;&gt;0),Studien!D66,"")</f>
        <v/>
      </c>
      <c r="E57" s="225" t="str">
        <f>IF(AND(SUM(Studien!I66:J66)=2,Studien!K66&lt;&gt;0),Studien!E66,"")</f>
        <v/>
      </c>
      <c r="F57" s="244"/>
      <c r="G57" s="244"/>
      <c r="H57" s="244"/>
      <c r="I57" s="244"/>
      <c r="J57" s="244"/>
      <c r="K57" s="244"/>
      <c r="L57" s="244"/>
      <c r="M57" s="244"/>
    </row>
    <row r="58" spans="1:13" x14ac:dyDescent="0.25">
      <c r="A58" s="225" t="str">
        <f>IF(AND(SUM(Studien!I67:J67)=2,Studien!K67&lt;&gt;0),Studien!A67,"")</f>
        <v/>
      </c>
      <c r="B58" s="225" t="str">
        <f>IF(AND(SUM(Studien!I67:J67)=2,Studien!K67&lt;&gt;0),Studien!B67,"")</f>
        <v/>
      </c>
      <c r="C58" s="225" t="str">
        <f>IF(AND(SUM(Studien!I67:J67)=2,Studien!K67&lt;&gt;0),Studien!C67,"")</f>
        <v/>
      </c>
      <c r="D58" s="225" t="str">
        <f>IF(AND(SUM(Studien!I67:J67)=2,Studien!K67&lt;&gt;0),Studien!D67,"")</f>
        <v/>
      </c>
      <c r="E58" s="225" t="str">
        <f>IF(AND(SUM(Studien!I67:J67)=2,Studien!K67&lt;&gt;0),Studien!E67,"")</f>
        <v/>
      </c>
      <c r="F58" s="244"/>
      <c r="G58" s="244"/>
      <c r="H58" s="244"/>
      <c r="I58" s="244"/>
      <c r="J58" s="244"/>
      <c r="K58" s="244"/>
      <c r="L58" s="244"/>
      <c r="M58" s="244"/>
    </row>
    <row r="59" spans="1:13" x14ac:dyDescent="0.25">
      <c r="A59" s="225" t="str">
        <f>IF(AND(SUM(Studien!I68:J68)=2,Studien!K68&lt;&gt;0),Studien!A68,"")</f>
        <v/>
      </c>
      <c r="B59" s="225" t="str">
        <f>IF(AND(SUM(Studien!I68:J68)=2,Studien!K68&lt;&gt;0),Studien!B68,"")</f>
        <v/>
      </c>
      <c r="C59" s="225" t="str">
        <f>IF(AND(SUM(Studien!I68:J68)=2,Studien!K68&lt;&gt;0),Studien!C68,"")</f>
        <v/>
      </c>
      <c r="D59" s="225" t="str">
        <f>IF(AND(SUM(Studien!I68:J68)=2,Studien!K68&lt;&gt;0),Studien!D68,"")</f>
        <v/>
      </c>
      <c r="E59" s="225" t="str">
        <f>IF(AND(SUM(Studien!I68:J68)=2,Studien!K68&lt;&gt;0),Studien!E68,"")</f>
        <v/>
      </c>
      <c r="F59" s="244"/>
      <c r="G59" s="244"/>
      <c r="H59" s="244"/>
      <c r="I59" s="244"/>
      <c r="J59" s="244"/>
      <c r="K59" s="244"/>
      <c r="L59" s="244"/>
      <c r="M59" s="244"/>
    </row>
    <row r="60" spans="1:13" x14ac:dyDescent="0.25">
      <c r="A60" s="225" t="str">
        <f>IF(AND(SUM(Studien!I69:J69)=2,Studien!K69&lt;&gt;0),Studien!A69,"")</f>
        <v/>
      </c>
      <c r="B60" s="225" t="str">
        <f>IF(AND(SUM(Studien!I69:J69)=2,Studien!K69&lt;&gt;0),Studien!B69,"")</f>
        <v/>
      </c>
      <c r="C60" s="225" t="str">
        <f>IF(AND(SUM(Studien!I69:J69)=2,Studien!K69&lt;&gt;0),Studien!C69,"")</f>
        <v/>
      </c>
      <c r="D60" s="225" t="str">
        <f>IF(AND(SUM(Studien!I69:J69)=2,Studien!K69&lt;&gt;0),Studien!D69,"")</f>
        <v/>
      </c>
      <c r="E60" s="225" t="str">
        <f>IF(AND(SUM(Studien!I69:J69)=2,Studien!K69&lt;&gt;0),Studien!E69,"")</f>
        <v/>
      </c>
      <c r="F60" s="244"/>
      <c r="G60" s="244"/>
      <c r="H60" s="244"/>
      <c r="I60" s="244"/>
      <c r="J60" s="244"/>
      <c r="K60" s="244"/>
      <c r="L60" s="244"/>
      <c r="M60" s="244"/>
    </row>
    <row r="61" spans="1:13" x14ac:dyDescent="0.25">
      <c r="A61" s="225" t="str">
        <f>IF(AND(SUM(Studien!I70:J70)=2,Studien!K70&lt;&gt;0),Studien!A70,"")</f>
        <v/>
      </c>
      <c r="B61" s="225" t="str">
        <f>IF(AND(SUM(Studien!I70:J70)=2,Studien!K70&lt;&gt;0),Studien!B70,"")</f>
        <v/>
      </c>
      <c r="C61" s="225" t="str">
        <f>IF(AND(SUM(Studien!I70:J70)=2,Studien!K70&lt;&gt;0),Studien!C70,"")</f>
        <v/>
      </c>
      <c r="D61" s="225" t="str">
        <f>IF(AND(SUM(Studien!I70:J70)=2,Studien!K70&lt;&gt;0),Studien!D70,"")</f>
        <v/>
      </c>
      <c r="E61" s="225" t="str">
        <f>IF(AND(SUM(Studien!I70:J70)=2,Studien!K70&lt;&gt;0),Studien!E70,"")</f>
        <v/>
      </c>
      <c r="F61" s="244"/>
      <c r="G61" s="244"/>
      <c r="H61" s="244"/>
      <c r="I61" s="244"/>
      <c r="J61" s="244"/>
      <c r="K61" s="244"/>
      <c r="L61" s="244"/>
      <c r="M61" s="244"/>
    </row>
    <row r="62" spans="1:13" x14ac:dyDescent="0.25">
      <c r="A62" s="225" t="str">
        <f>IF(AND(SUM(Studien!I71:J71)=2,Studien!K71&lt;&gt;0),Studien!A71,"")</f>
        <v/>
      </c>
      <c r="B62" s="225" t="str">
        <f>IF(AND(SUM(Studien!I71:J71)=2,Studien!K71&lt;&gt;0),Studien!B71,"")</f>
        <v/>
      </c>
      <c r="C62" s="225" t="str">
        <f>IF(AND(SUM(Studien!I71:J71)=2,Studien!K71&lt;&gt;0),Studien!C71,"")</f>
        <v/>
      </c>
      <c r="D62" s="225" t="str">
        <f>IF(AND(SUM(Studien!I71:J71)=2,Studien!K71&lt;&gt;0),Studien!D71,"")</f>
        <v/>
      </c>
      <c r="E62" s="225" t="str">
        <f>IF(AND(SUM(Studien!I71:J71)=2,Studien!K71&lt;&gt;0),Studien!E71,"")</f>
        <v/>
      </c>
      <c r="F62" s="244"/>
      <c r="G62" s="244"/>
      <c r="H62" s="244"/>
      <c r="I62" s="244"/>
      <c r="J62" s="244"/>
      <c r="K62" s="244"/>
      <c r="L62" s="244"/>
      <c r="M62" s="244"/>
    </row>
    <row r="63" spans="1:13" x14ac:dyDescent="0.25">
      <c r="A63" s="225" t="str">
        <f>IF(AND(SUM(Studien!I72:J72)=2,Studien!K72&lt;&gt;0),Studien!A72,"")</f>
        <v/>
      </c>
      <c r="B63" s="225" t="str">
        <f>IF(AND(SUM(Studien!I72:J72)=2,Studien!K72&lt;&gt;0),Studien!B72,"")</f>
        <v/>
      </c>
      <c r="C63" s="225" t="str">
        <f>IF(AND(SUM(Studien!I72:J72)=2,Studien!K72&lt;&gt;0),Studien!C72,"")</f>
        <v/>
      </c>
      <c r="D63" s="225" t="str">
        <f>IF(AND(SUM(Studien!I72:J72)=2,Studien!K72&lt;&gt;0),Studien!D72,"")</f>
        <v/>
      </c>
      <c r="E63" s="225" t="str">
        <f>IF(AND(SUM(Studien!I72:J72)=2,Studien!K72&lt;&gt;0),Studien!E72,"")</f>
        <v/>
      </c>
      <c r="F63" s="244"/>
      <c r="G63" s="244"/>
      <c r="H63" s="244"/>
      <c r="I63" s="244"/>
      <c r="J63" s="244"/>
      <c r="K63" s="244"/>
      <c r="L63" s="244"/>
      <c r="M63" s="244"/>
    </row>
    <row r="64" spans="1:13" x14ac:dyDescent="0.25">
      <c r="A64" s="225" t="str">
        <f>IF(AND(SUM(Studien!I73:J73)=2,Studien!K73&lt;&gt;0),Studien!A73,"")</f>
        <v/>
      </c>
      <c r="B64" s="225" t="str">
        <f>IF(AND(SUM(Studien!I73:J73)=2,Studien!K73&lt;&gt;0),Studien!B73,"")</f>
        <v/>
      </c>
      <c r="C64" s="225" t="str">
        <f>IF(AND(SUM(Studien!I73:J73)=2,Studien!K73&lt;&gt;0),Studien!C73,"")</f>
        <v/>
      </c>
      <c r="D64" s="225" t="str">
        <f>IF(AND(SUM(Studien!I73:J73)=2,Studien!K73&lt;&gt;0),Studien!D73,"")</f>
        <v/>
      </c>
      <c r="E64" s="225" t="str">
        <f>IF(AND(SUM(Studien!I73:J73)=2,Studien!K73&lt;&gt;0),Studien!E73,"")</f>
        <v/>
      </c>
      <c r="F64" s="244"/>
      <c r="G64" s="244"/>
      <c r="H64" s="244"/>
      <c r="I64" s="244"/>
      <c r="J64" s="244"/>
      <c r="K64" s="244"/>
      <c r="L64" s="244"/>
      <c r="M64" s="244"/>
    </row>
    <row r="65" spans="1:13" x14ac:dyDescent="0.25">
      <c r="A65" s="225" t="str">
        <f>IF(AND(SUM(Studien!I74:J74)=2,Studien!K74&lt;&gt;0),Studien!A74,"")</f>
        <v/>
      </c>
      <c r="B65" s="225" t="str">
        <f>IF(AND(SUM(Studien!I74:J74)=2,Studien!K74&lt;&gt;0),Studien!B74,"")</f>
        <v/>
      </c>
      <c r="C65" s="225" t="str">
        <f>IF(AND(SUM(Studien!I74:J74)=2,Studien!K74&lt;&gt;0),Studien!C74,"")</f>
        <v/>
      </c>
      <c r="D65" s="225" t="str">
        <f>IF(AND(SUM(Studien!I74:J74)=2,Studien!K74&lt;&gt;0),Studien!D74,"")</f>
        <v/>
      </c>
      <c r="E65" s="225" t="str">
        <f>IF(AND(SUM(Studien!I74:J74)=2,Studien!K74&lt;&gt;0),Studien!E74,"")</f>
        <v/>
      </c>
      <c r="F65" s="244"/>
      <c r="G65" s="244"/>
      <c r="H65" s="244"/>
      <c r="I65" s="244"/>
      <c r="J65" s="244"/>
      <c r="K65" s="244"/>
      <c r="L65" s="244"/>
      <c r="M65" s="244"/>
    </row>
    <row r="66" spans="1:13" x14ac:dyDescent="0.25">
      <c r="A66" s="225" t="str">
        <f>IF(AND(SUM(Studien!I75:J75)=2,Studien!K75&lt;&gt;0),Studien!A75,"")</f>
        <v/>
      </c>
      <c r="B66" s="225" t="str">
        <f>IF(AND(SUM(Studien!I75:J75)=2,Studien!K75&lt;&gt;0),Studien!B75,"")</f>
        <v/>
      </c>
      <c r="C66" s="225" t="str">
        <f>IF(AND(SUM(Studien!I75:J75)=2,Studien!K75&lt;&gt;0),Studien!C75,"")</f>
        <v/>
      </c>
      <c r="D66" s="225" t="str">
        <f>IF(AND(SUM(Studien!I75:J75)=2,Studien!K75&lt;&gt;0),Studien!D75,"")</f>
        <v/>
      </c>
      <c r="E66" s="225" t="str">
        <f>IF(AND(SUM(Studien!I75:J75)=2,Studien!K75&lt;&gt;0),Studien!E75,"")</f>
        <v/>
      </c>
      <c r="F66" s="244"/>
      <c r="G66" s="244"/>
      <c r="H66" s="244"/>
      <c r="I66" s="244"/>
      <c r="J66" s="244"/>
      <c r="K66" s="244"/>
      <c r="L66" s="244"/>
      <c r="M66" s="244"/>
    </row>
    <row r="67" spans="1:13" x14ac:dyDescent="0.25">
      <c r="A67" s="225" t="str">
        <f>IF(AND(SUM(Studien!I76:J76)=2,Studien!K76&lt;&gt;0),Studien!A76,"")</f>
        <v/>
      </c>
      <c r="B67" s="225" t="str">
        <f>IF(AND(SUM(Studien!I76:J76)=2,Studien!K76&lt;&gt;0),Studien!B76,"")</f>
        <v/>
      </c>
      <c r="C67" s="225" t="str">
        <f>IF(AND(SUM(Studien!I76:J76)=2,Studien!K76&lt;&gt;0),Studien!C76,"")</f>
        <v/>
      </c>
      <c r="D67" s="225" t="str">
        <f>IF(AND(SUM(Studien!I76:J76)=2,Studien!K76&lt;&gt;0),Studien!D76,"")</f>
        <v/>
      </c>
      <c r="E67" s="225" t="str">
        <f>IF(AND(SUM(Studien!I76:J76)=2,Studien!K76&lt;&gt;0),Studien!E76,"")</f>
        <v/>
      </c>
      <c r="F67" s="244"/>
      <c r="G67" s="244"/>
      <c r="H67" s="244"/>
      <c r="I67" s="244"/>
      <c r="J67" s="244"/>
      <c r="K67" s="244"/>
      <c r="L67" s="244"/>
      <c r="M67" s="244"/>
    </row>
    <row r="68" spans="1:13" x14ac:dyDescent="0.25">
      <c r="A68" s="225" t="str">
        <f>IF(AND(SUM(Studien!I77:J77)=2,Studien!K77&lt;&gt;0),Studien!A77,"")</f>
        <v/>
      </c>
      <c r="B68" s="225" t="str">
        <f>IF(AND(SUM(Studien!I77:J77)=2,Studien!K77&lt;&gt;0),Studien!B77,"")</f>
        <v/>
      </c>
      <c r="C68" s="225" t="str">
        <f>IF(AND(SUM(Studien!I77:J77)=2,Studien!K77&lt;&gt;0),Studien!C77,"")</f>
        <v/>
      </c>
      <c r="D68" s="225" t="str">
        <f>IF(AND(SUM(Studien!I77:J77)=2,Studien!K77&lt;&gt;0),Studien!D77,"")</f>
        <v/>
      </c>
      <c r="E68" s="225" t="str">
        <f>IF(AND(SUM(Studien!I77:J77)=2,Studien!K77&lt;&gt;0),Studien!E77,"")</f>
        <v/>
      </c>
      <c r="F68" s="244"/>
      <c r="G68" s="244"/>
      <c r="H68" s="244"/>
      <c r="I68" s="244"/>
      <c r="J68" s="244"/>
      <c r="K68" s="244"/>
      <c r="L68" s="244"/>
      <c r="M68" s="244"/>
    </row>
    <row r="69" spans="1:13" x14ac:dyDescent="0.25">
      <c r="A69" s="225" t="str">
        <f>IF(AND(SUM(Studien!I78:J78)=2,Studien!K78&lt;&gt;0),Studien!A78,"")</f>
        <v/>
      </c>
      <c r="B69" s="225" t="str">
        <f>IF(AND(SUM(Studien!I78:J78)=2,Studien!K78&lt;&gt;0),Studien!B78,"")</f>
        <v/>
      </c>
      <c r="C69" s="225" t="str">
        <f>IF(AND(SUM(Studien!I78:J78)=2,Studien!K78&lt;&gt;0),Studien!C78,"")</f>
        <v/>
      </c>
      <c r="D69" s="225" t="str">
        <f>IF(AND(SUM(Studien!I78:J78)=2,Studien!K78&lt;&gt;0),Studien!D78,"")</f>
        <v/>
      </c>
      <c r="E69" s="225" t="str">
        <f>IF(AND(SUM(Studien!I78:J78)=2,Studien!K78&lt;&gt;0),Studien!E78,"")</f>
        <v/>
      </c>
      <c r="F69" s="244"/>
      <c r="G69" s="244"/>
      <c r="H69" s="244"/>
      <c r="I69" s="244"/>
      <c r="J69" s="244"/>
      <c r="K69" s="244"/>
      <c r="L69" s="244"/>
      <c r="M69" s="244"/>
    </row>
    <row r="70" spans="1:13" x14ac:dyDescent="0.25">
      <c r="A70" s="225" t="str">
        <f>IF(AND(SUM(Studien!I79:J79)=2,Studien!K79&lt;&gt;0),Studien!A79,"")</f>
        <v/>
      </c>
      <c r="B70" s="225" t="str">
        <f>IF(AND(SUM(Studien!I79:J79)=2,Studien!K79&lt;&gt;0),Studien!B79,"")</f>
        <v/>
      </c>
      <c r="C70" s="225" t="str">
        <f>IF(AND(SUM(Studien!I79:J79)=2,Studien!K79&lt;&gt;0),Studien!C79,"")</f>
        <v/>
      </c>
      <c r="D70" s="225" t="str">
        <f>IF(AND(SUM(Studien!I79:J79)=2,Studien!K79&lt;&gt;0),Studien!D79,"")</f>
        <v/>
      </c>
      <c r="E70" s="225" t="str">
        <f>IF(AND(SUM(Studien!I79:J79)=2,Studien!K79&lt;&gt;0),Studien!E79,"")</f>
        <v/>
      </c>
      <c r="F70" s="244"/>
      <c r="G70" s="244"/>
      <c r="H70" s="244"/>
      <c r="I70" s="244"/>
      <c r="J70" s="244"/>
      <c r="K70" s="244"/>
      <c r="L70" s="244"/>
      <c r="M70" s="244"/>
    </row>
    <row r="71" spans="1:13" x14ac:dyDescent="0.25">
      <c r="A71" s="225" t="str">
        <f>IF(AND(SUM(Studien!I80:J80)=2,Studien!K80&lt;&gt;0),Studien!A80,"")</f>
        <v/>
      </c>
      <c r="B71" s="225" t="str">
        <f>IF(AND(SUM(Studien!I80:J80)=2,Studien!K80&lt;&gt;0),Studien!B80,"")</f>
        <v/>
      </c>
      <c r="C71" s="225" t="str">
        <f>IF(AND(SUM(Studien!I80:J80)=2,Studien!K80&lt;&gt;0),Studien!C80,"")</f>
        <v/>
      </c>
      <c r="D71" s="225" t="str">
        <f>IF(AND(SUM(Studien!I80:J80)=2,Studien!K80&lt;&gt;0),Studien!D80,"")</f>
        <v/>
      </c>
      <c r="E71" s="225" t="str">
        <f>IF(AND(SUM(Studien!I80:J80)=2,Studien!K80&lt;&gt;0),Studien!E80,"")</f>
        <v/>
      </c>
      <c r="F71" s="244"/>
      <c r="G71" s="244"/>
      <c r="H71" s="244"/>
      <c r="I71" s="244"/>
      <c r="J71" s="244"/>
      <c r="K71" s="244"/>
      <c r="L71" s="244"/>
      <c r="M71" s="244"/>
    </row>
    <row r="72" spans="1:13" x14ac:dyDescent="0.25">
      <c r="A72" s="225" t="str">
        <f>IF(AND(SUM(Studien!I81:J81)=2,Studien!K81&lt;&gt;0),Studien!A81,"")</f>
        <v/>
      </c>
      <c r="B72" s="225" t="str">
        <f>IF(AND(SUM(Studien!I81:J81)=2,Studien!K81&lt;&gt;0),Studien!B81,"")</f>
        <v/>
      </c>
      <c r="C72" s="225" t="str">
        <f>IF(AND(SUM(Studien!I81:J81)=2,Studien!K81&lt;&gt;0),Studien!C81,"")</f>
        <v/>
      </c>
      <c r="D72" s="225" t="str">
        <f>IF(AND(SUM(Studien!I81:J81)=2,Studien!K81&lt;&gt;0),Studien!D81,"")</f>
        <v/>
      </c>
      <c r="E72" s="225" t="str">
        <f>IF(AND(SUM(Studien!I81:J81)=2,Studien!K81&lt;&gt;0),Studien!E81,"")</f>
        <v/>
      </c>
      <c r="F72" s="244"/>
      <c r="G72" s="244"/>
      <c r="H72" s="244"/>
      <c r="I72" s="244"/>
      <c r="J72" s="244"/>
      <c r="K72" s="244"/>
      <c r="L72" s="244"/>
      <c r="M72" s="244"/>
    </row>
    <row r="73" spans="1:13" x14ac:dyDescent="0.25">
      <c r="A73" s="225" t="str">
        <f>IF(AND(SUM(Studien!I82:J82)=2,Studien!K82&lt;&gt;0),Studien!A82,"")</f>
        <v/>
      </c>
      <c r="B73" s="225" t="str">
        <f>IF(AND(SUM(Studien!I82:J82)=2,Studien!K82&lt;&gt;0),Studien!B82,"")</f>
        <v/>
      </c>
      <c r="C73" s="225" t="str">
        <f>IF(AND(SUM(Studien!I82:J82)=2,Studien!K82&lt;&gt;0),Studien!C82,"")</f>
        <v/>
      </c>
      <c r="D73" s="225" t="str">
        <f>IF(AND(SUM(Studien!I82:J82)=2,Studien!K82&lt;&gt;0),Studien!D82,"")</f>
        <v/>
      </c>
      <c r="E73" s="225" t="str">
        <f>IF(AND(SUM(Studien!I82:J82)=2,Studien!K82&lt;&gt;0),Studien!E82,"")</f>
        <v/>
      </c>
      <c r="F73" s="244"/>
      <c r="G73" s="244"/>
      <c r="H73" s="244"/>
      <c r="I73" s="244"/>
      <c r="J73" s="244"/>
      <c r="K73" s="244"/>
      <c r="L73" s="244"/>
      <c r="M73" s="244"/>
    </row>
    <row r="74" spans="1:13" x14ac:dyDescent="0.25">
      <c r="A74" s="225" t="str">
        <f>IF(AND(SUM(Studien!I83:J83)=2,Studien!K83&lt;&gt;0),Studien!A83,"")</f>
        <v/>
      </c>
      <c r="B74" s="225" t="str">
        <f>IF(AND(SUM(Studien!I83:J83)=2,Studien!K83&lt;&gt;0),Studien!B83,"")</f>
        <v/>
      </c>
      <c r="C74" s="225" t="str">
        <f>IF(AND(SUM(Studien!I83:J83)=2,Studien!K83&lt;&gt;0),Studien!C83,"")</f>
        <v/>
      </c>
      <c r="D74" s="225" t="str">
        <f>IF(AND(SUM(Studien!I83:J83)=2,Studien!K83&lt;&gt;0),Studien!D83,"")</f>
        <v/>
      </c>
      <c r="E74" s="225" t="str">
        <f>IF(AND(SUM(Studien!I83:J83)=2,Studien!K83&lt;&gt;0),Studien!E83,"")</f>
        <v/>
      </c>
      <c r="F74" s="244"/>
      <c r="G74" s="244"/>
      <c r="H74" s="244"/>
      <c r="I74" s="244"/>
      <c r="J74" s="244"/>
      <c r="K74" s="244"/>
      <c r="L74" s="244"/>
      <c r="M74" s="244"/>
    </row>
    <row r="75" spans="1:13" x14ac:dyDescent="0.25">
      <c r="A75" s="225" t="str">
        <f>IF(AND(SUM(Studien!I84:J84)=2,Studien!K84&lt;&gt;0),Studien!A84,"")</f>
        <v/>
      </c>
      <c r="B75" s="225" t="str">
        <f>IF(AND(SUM(Studien!I84:J84)=2,Studien!K84&lt;&gt;0),Studien!B84,"")</f>
        <v/>
      </c>
      <c r="C75" s="225" t="str">
        <f>IF(AND(SUM(Studien!I84:J84)=2,Studien!K84&lt;&gt;0),Studien!C84,"")</f>
        <v/>
      </c>
      <c r="D75" s="225" t="str">
        <f>IF(AND(SUM(Studien!I84:J84)=2,Studien!K84&lt;&gt;0),Studien!D84,"")</f>
        <v/>
      </c>
      <c r="E75" s="225" t="str">
        <f>IF(AND(SUM(Studien!I84:J84)=2,Studien!K84&lt;&gt;0),Studien!E84,"")</f>
        <v/>
      </c>
      <c r="F75" s="244"/>
      <c r="G75" s="244"/>
      <c r="H75" s="244"/>
      <c r="I75" s="244"/>
      <c r="J75" s="244"/>
      <c r="K75" s="244"/>
      <c r="L75" s="244"/>
      <c r="M75" s="244"/>
    </row>
    <row r="76" spans="1:13" x14ac:dyDescent="0.25">
      <c r="A76" s="225" t="str">
        <f>IF(AND(SUM(Studien!I85:J85)=2,Studien!K85&lt;&gt;0),Studien!A85,"")</f>
        <v/>
      </c>
      <c r="B76" s="225" t="str">
        <f>IF(AND(SUM(Studien!I85:J85)=2,Studien!K85&lt;&gt;0),Studien!B85,"")</f>
        <v/>
      </c>
      <c r="C76" s="225" t="str">
        <f>IF(AND(SUM(Studien!I85:J85)=2,Studien!K85&lt;&gt;0),Studien!C85,"")</f>
        <v/>
      </c>
      <c r="D76" s="225" t="str">
        <f>IF(AND(SUM(Studien!I85:J85)=2,Studien!K85&lt;&gt;0),Studien!D85,"")</f>
        <v/>
      </c>
      <c r="E76" s="225" t="str">
        <f>IF(AND(SUM(Studien!I85:J85)=2,Studien!K85&lt;&gt;0),Studien!E85,"")</f>
        <v/>
      </c>
      <c r="F76" s="244"/>
      <c r="G76" s="244"/>
      <c r="H76" s="244"/>
      <c r="I76" s="244"/>
      <c r="J76" s="244"/>
      <c r="K76" s="244"/>
      <c r="L76" s="244"/>
      <c r="M76" s="244"/>
    </row>
    <row r="77" spans="1:13" x14ac:dyDescent="0.25">
      <c r="A77" s="225" t="str">
        <f>IF(AND(SUM(Studien!I86:J86)=2,Studien!K86&lt;&gt;0),Studien!A86,"")</f>
        <v/>
      </c>
      <c r="B77" s="225" t="str">
        <f>IF(AND(SUM(Studien!I86:J86)=2,Studien!K86&lt;&gt;0),Studien!B86,"")</f>
        <v/>
      </c>
      <c r="C77" s="225" t="str">
        <f>IF(AND(SUM(Studien!I86:J86)=2,Studien!K86&lt;&gt;0),Studien!C86,"")</f>
        <v/>
      </c>
      <c r="D77" s="225" t="str">
        <f>IF(AND(SUM(Studien!I86:J86)=2,Studien!K86&lt;&gt;0),Studien!D86,"")</f>
        <v/>
      </c>
      <c r="E77" s="225" t="str">
        <f>IF(AND(SUM(Studien!I86:J86)=2,Studien!K86&lt;&gt;0),Studien!E86,"")</f>
        <v/>
      </c>
      <c r="F77" s="244"/>
      <c r="G77" s="244"/>
      <c r="H77" s="244"/>
      <c r="I77" s="244"/>
      <c r="J77" s="244"/>
      <c r="K77" s="244"/>
      <c r="L77" s="244"/>
      <c r="M77" s="244"/>
    </row>
    <row r="78" spans="1:13" x14ac:dyDescent="0.25">
      <c r="A78" s="225" t="str">
        <f>IF(AND(SUM(Studien!I87:J87)=2,Studien!K87&lt;&gt;0),Studien!A87,"")</f>
        <v/>
      </c>
      <c r="B78" s="225" t="str">
        <f>IF(AND(SUM(Studien!I87:J87)=2,Studien!K87&lt;&gt;0),Studien!B87,"")</f>
        <v/>
      </c>
      <c r="C78" s="225" t="str">
        <f>IF(AND(SUM(Studien!I87:J87)=2,Studien!K87&lt;&gt;0),Studien!C87,"")</f>
        <v/>
      </c>
      <c r="D78" s="225" t="str">
        <f>IF(AND(SUM(Studien!I87:J87)=2,Studien!K87&lt;&gt;0),Studien!D87,"")</f>
        <v/>
      </c>
      <c r="E78" s="225" t="str">
        <f>IF(AND(SUM(Studien!I87:J87)=2,Studien!K87&lt;&gt;0),Studien!E87,"")</f>
        <v/>
      </c>
      <c r="F78" s="244"/>
      <c r="G78" s="244"/>
      <c r="H78" s="244"/>
      <c r="I78" s="244"/>
      <c r="J78" s="244"/>
      <c r="K78" s="244"/>
      <c r="L78" s="244"/>
      <c r="M78" s="244"/>
    </row>
    <row r="79" spans="1:13" x14ac:dyDescent="0.25">
      <c r="A79" s="225" t="str">
        <f>IF(AND(SUM(Studien!I88:J88)=2,Studien!K88&lt;&gt;0),Studien!A88,"")</f>
        <v/>
      </c>
      <c r="B79" s="225" t="str">
        <f>IF(AND(SUM(Studien!I88:J88)=2,Studien!K88&lt;&gt;0),Studien!B88,"")</f>
        <v/>
      </c>
      <c r="C79" s="225" t="str">
        <f>IF(AND(SUM(Studien!I88:J88)=2,Studien!K88&lt;&gt;0),Studien!C88,"")</f>
        <v/>
      </c>
      <c r="D79" s="225" t="str">
        <f>IF(AND(SUM(Studien!I88:J88)=2,Studien!K88&lt;&gt;0),Studien!D88,"")</f>
        <v/>
      </c>
      <c r="E79" s="225" t="str">
        <f>IF(AND(SUM(Studien!I88:J88)=2,Studien!K88&lt;&gt;0),Studien!E88,"")</f>
        <v/>
      </c>
      <c r="F79" s="244"/>
      <c r="G79" s="244"/>
      <c r="H79" s="244"/>
      <c r="I79" s="244"/>
      <c r="J79" s="244"/>
      <c r="K79" s="244"/>
      <c r="L79" s="244"/>
      <c r="M79" s="244"/>
    </row>
    <row r="80" spans="1:13" x14ac:dyDescent="0.25">
      <c r="A80" s="225" t="str">
        <f>IF(AND(SUM(Studien!I89:J89)=2,Studien!K89&lt;&gt;0),Studien!A89,"")</f>
        <v/>
      </c>
      <c r="B80" s="225" t="str">
        <f>IF(AND(SUM(Studien!I89:J89)=2,Studien!K89&lt;&gt;0),Studien!B89,"")</f>
        <v/>
      </c>
      <c r="C80" s="225" t="str">
        <f>IF(AND(SUM(Studien!I89:J89)=2,Studien!K89&lt;&gt;0),Studien!C89,"")</f>
        <v/>
      </c>
      <c r="D80" s="225" t="str">
        <f>IF(AND(SUM(Studien!I89:J89)=2,Studien!K89&lt;&gt;0),Studien!D89,"")</f>
        <v/>
      </c>
      <c r="E80" s="225" t="str">
        <f>IF(AND(SUM(Studien!I89:J89)=2,Studien!K89&lt;&gt;0),Studien!E89,"")</f>
        <v/>
      </c>
      <c r="F80" s="244"/>
      <c r="G80" s="244"/>
      <c r="H80" s="244"/>
      <c r="I80" s="244"/>
      <c r="J80" s="244"/>
      <c r="K80" s="244"/>
      <c r="L80" s="244"/>
      <c r="M80" s="244"/>
    </row>
    <row r="81" spans="1:13" x14ac:dyDescent="0.25">
      <c r="A81" s="225" t="str">
        <f>IF(AND(SUM(Studien!I90:J90)=2,Studien!K90&lt;&gt;0),Studien!A90,"")</f>
        <v/>
      </c>
      <c r="B81" s="225" t="str">
        <f>IF(AND(SUM(Studien!I90:J90)=2,Studien!K90&lt;&gt;0),Studien!B90,"")</f>
        <v/>
      </c>
      <c r="C81" s="225" t="str">
        <f>IF(AND(SUM(Studien!I90:J90)=2,Studien!K90&lt;&gt;0),Studien!C90,"")</f>
        <v/>
      </c>
      <c r="D81" s="225" t="str">
        <f>IF(AND(SUM(Studien!I90:J90)=2,Studien!K90&lt;&gt;0),Studien!D90,"")</f>
        <v/>
      </c>
      <c r="E81" s="225" t="str">
        <f>IF(AND(SUM(Studien!I90:J90)=2,Studien!K90&lt;&gt;0),Studien!E90,"")</f>
        <v/>
      </c>
      <c r="F81" s="244"/>
      <c r="G81" s="244"/>
      <c r="H81" s="244"/>
      <c r="I81" s="244"/>
      <c r="J81" s="244"/>
      <c r="K81" s="244"/>
      <c r="L81" s="244"/>
      <c r="M81" s="244"/>
    </row>
    <row r="82" spans="1:13" x14ac:dyDescent="0.25">
      <c r="A82" s="225" t="str">
        <f>IF(AND(SUM(Studien!I91:J91)=2,Studien!K91&lt;&gt;0),Studien!A91,"")</f>
        <v/>
      </c>
      <c r="B82" s="225" t="str">
        <f>IF(AND(SUM(Studien!I91:J91)=2,Studien!K91&lt;&gt;0),Studien!B91,"")</f>
        <v/>
      </c>
      <c r="C82" s="225" t="str">
        <f>IF(AND(SUM(Studien!I91:J91)=2,Studien!K91&lt;&gt;0),Studien!C91,"")</f>
        <v/>
      </c>
      <c r="D82" s="225" t="str">
        <f>IF(AND(SUM(Studien!I91:J91)=2,Studien!K91&lt;&gt;0),Studien!D91,"")</f>
        <v/>
      </c>
      <c r="E82" s="225" t="str">
        <f>IF(AND(SUM(Studien!I91:J91)=2,Studien!K91&lt;&gt;0),Studien!E91,"")</f>
        <v/>
      </c>
      <c r="F82" s="244"/>
      <c r="G82" s="244"/>
      <c r="H82" s="244"/>
      <c r="I82" s="244"/>
      <c r="J82" s="244"/>
      <c r="K82" s="244"/>
      <c r="L82" s="244"/>
      <c r="M82" s="244"/>
    </row>
    <row r="83" spans="1:13" x14ac:dyDescent="0.25">
      <c r="A83" s="225" t="str">
        <f>IF(AND(SUM(Studien!I92:J92)=2,Studien!K92&lt;&gt;0),Studien!A92,"")</f>
        <v/>
      </c>
      <c r="B83" s="225" t="str">
        <f>IF(AND(SUM(Studien!I92:J92)=2,Studien!K92&lt;&gt;0),Studien!B92,"")</f>
        <v/>
      </c>
      <c r="C83" s="225" t="str">
        <f>IF(AND(SUM(Studien!I92:J92)=2,Studien!K92&lt;&gt;0),Studien!C92,"")</f>
        <v/>
      </c>
      <c r="D83" s="225" t="str">
        <f>IF(AND(SUM(Studien!I92:J92)=2,Studien!K92&lt;&gt;0),Studien!D92,"")</f>
        <v/>
      </c>
      <c r="E83" s="225" t="str">
        <f>IF(AND(SUM(Studien!I92:J92)=2,Studien!K92&lt;&gt;0),Studien!E92,"")</f>
        <v/>
      </c>
      <c r="F83" s="244"/>
      <c r="G83" s="244"/>
      <c r="H83" s="244"/>
      <c r="I83" s="244"/>
      <c r="J83" s="244"/>
      <c r="K83" s="244"/>
      <c r="L83" s="244"/>
      <c r="M83" s="244"/>
    </row>
    <row r="84" spans="1:13" x14ac:dyDescent="0.25">
      <c r="A84" s="225" t="str">
        <f>IF(AND(SUM(Studien!I93:J93)=2,Studien!K93&lt;&gt;0),Studien!A93,"")</f>
        <v/>
      </c>
      <c r="B84" s="225" t="str">
        <f>IF(AND(SUM(Studien!I93:J93)=2,Studien!K93&lt;&gt;0),Studien!B93,"")</f>
        <v/>
      </c>
      <c r="C84" s="225" t="str">
        <f>IF(AND(SUM(Studien!I93:J93)=2,Studien!K93&lt;&gt;0),Studien!C93,"")</f>
        <v/>
      </c>
      <c r="D84" s="225" t="str">
        <f>IF(AND(SUM(Studien!I93:J93)=2,Studien!K93&lt;&gt;0),Studien!D93,"")</f>
        <v/>
      </c>
      <c r="E84" s="225" t="str">
        <f>IF(AND(SUM(Studien!I93:J93)=2,Studien!K93&lt;&gt;0),Studien!E93,"")</f>
        <v/>
      </c>
      <c r="F84" s="244"/>
      <c r="G84" s="244"/>
      <c r="H84" s="244"/>
      <c r="I84" s="244"/>
      <c r="J84" s="244"/>
      <c r="K84" s="244"/>
      <c r="L84" s="244"/>
      <c r="M84" s="244"/>
    </row>
    <row r="85" spans="1:13" x14ac:dyDescent="0.25">
      <c r="A85" s="225" t="str">
        <f>IF(AND(SUM(Studien!I94:J94)=2,Studien!K94&lt;&gt;0),Studien!A94,"")</f>
        <v/>
      </c>
      <c r="B85" s="225" t="str">
        <f>IF(AND(SUM(Studien!I94:J94)=2,Studien!K94&lt;&gt;0),Studien!B94,"")</f>
        <v/>
      </c>
      <c r="C85" s="225" t="str">
        <f>IF(AND(SUM(Studien!I94:J94)=2,Studien!K94&lt;&gt;0),Studien!C94,"")</f>
        <v/>
      </c>
      <c r="D85" s="225" t="str">
        <f>IF(AND(SUM(Studien!I94:J94)=2,Studien!K94&lt;&gt;0),Studien!D94,"")</f>
        <v/>
      </c>
      <c r="E85" s="225" t="str">
        <f>IF(AND(SUM(Studien!I94:J94)=2,Studien!K94&lt;&gt;0),Studien!E94,"")</f>
        <v/>
      </c>
      <c r="F85" s="244"/>
      <c r="G85" s="244"/>
      <c r="H85" s="244"/>
      <c r="I85" s="244"/>
      <c r="J85" s="244"/>
      <c r="K85" s="244"/>
      <c r="L85" s="244"/>
      <c r="M85" s="244"/>
    </row>
    <row r="86" spans="1:13" x14ac:dyDescent="0.25">
      <c r="A86" s="225" t="str">
        <f>IF(AND(SUM(Studien!I95:J95)=2,Studien!K95&lt;&gt;0),Studien!A95,"")</f>
        <v/>
      </c>
      <c r="B86" s="225" t="str">
        <f>IF(AND(SUM(Studien!I95:J95)=2,Studien!K95&lt;&gt;0),Studien!B95,"")</f>
        <v/>
      </c>
      <c r="C86" s="225" t="str">
        <f>IF(AND(SUM(Studien!I95:J95)=2,Studien!K95&lt;&gt;0),Studien!C95,"")</f>
        <v/>
      </c>
      <c r="D86" s="225" t="str">
        <f>IF(AND(SUM(Studien!I95:J95)=2,Studien!K95&lt;&gt;0),Studien!D95,"")</f>
        <v/>
      </c>
      <c r="E86" s="225" t="str">
        <f>IF(AND(SUM(Studien!I95:J95)=2,Studien!K95&lt;&gt;0),Studien!E95,"")</f>
        <v/>
      </c>
      <c r="F86" s="244"/>
      <c r="G86" s="244"/>
      <c r="H86" s="244"/>
      <c r="I86" s="244"/>
      <c r="J86" s="244"/>
      <c r="K86" s="244"/>
      <c r="L86" s="244"/>
      <c r="M86" s="244"/>
    </row>
    <row r="87" spans="1:13" x14ac:dyDescent="0.25">
      <c r="A87" s="225" t="str">
        <f>IF(AND(SUM(Studien!I96:J96)=2,Studien!K96&lt;&gt;0),Studien!A96,"")</f>
        <v/>
      </c>
      <c r="B87" s="225" t="str">
        <f>IF(AND(SUM(Studien!I96:J96)=2,Studien!K96&lt;&gt;0),Studien!B96,"")</f>
        <v/>
      </c>
      <c r="C87" s="225" t="str">
        <f>IF(AND(SUM(Studien!I96:J96)=2,Studien!K96&lt;&gt;0),Studien!C96,"")</f>
        <v/>
      </c>
      <c r="D87" s="225" t="str">
        <f>IF(AND(SUM(Studien!I96:J96)=2,Studien!K96&lt;&gt;0),Studien!D96,"")</f>
        <v/>
      </c>
      <c r="E87" s="225" t="str">
        <f>IF(AND(SUM(Studien!I96:J96)=2,Studien!K96&lt;&gt;0),Studien!E96,"")</f>
        <v/>
      </c>
      <c r="F87" s="244"/>
      <c r="G87" s="244"/>
      <c r="H87" s="244"/>
      <c r="I87" s="244"/>
      <c r="J87" s="244"/>
      <c r="K87" s="244"/>
      <c r="L87" s="244"/>
      <c r="M87" s="244"/>
    </row>
    <row r="88" spans="1:13" x14ac:dyDescent="0.25">
      <c r="A88" s="225" t="str">
        <f>IF(AND(SUM(Studien!I97:J97)=2,Studien!K97&lt;&gt;0),Studien!A97,"")</f>
        <v/>
      </c>
      <c r="B88" s="225" t="str">
        <f>IF(AND(SUM(Studien!I97:J97)=2,Studien!K97&lt;&gt;0),Studien!B97,"")</f>
        <v/>
      </c>
      <c r="C88" s="225" t="str">
        <f>IF(AND(SUM(Studien!I97:J97)=2,Studien!K97&lt;&gt;0),Studien!C97,"")</f>
        <v/>
      </c>
      <c r="D88" s="225" t="str">
        <f>IF(AND(SUM(Studien!I97:J97)=2,Studien!K97&lt;&gt;0),Studien!D97,"")</f>
        <v/>
      </c>
      <c r="E88" s="225" t="str">
        <f>IF(AND(SUM(Studien!I97:J97)=2,Studien!K97&lt;&gt;0),Studien!E97,"")</f>
        <v/>
      </c>
      <c r="F88" s="244"/>
      <c r="G88" s="244"/>
      <c r="H88" s="244"/>
      <c r="I88" s="244"/>
      <c r="J88" s="244"/>
      <c r="K88" s="244"/>
      <c r="L88" s="244"/>
      <c r="M88" s="244"/>
    </row>
    <row r="89" spans="1:13" x14ac:dyDescent="0.25">
      <c r="A89" s="225" t="str">
        <f>IF(AND(SUM(Studien!I98:J98)=2,Studien!K98&lt;&gt;0),Studien!A98,"")</f>
        <v/>
      </c>
      <c r="B89" s="225" t="str">
        <f>IF(AND(SUM(Studien!I98:J98)=2,Studien!K98&lt;&gt;0),Studien!B98,"")</f>
        <v/>
      </c>
      <c r="C89" s="225" t="str">
        <f>IF(AND(SUM(Studien!I98:J98)=2,Studien!K98&lt;&gt;0),Studien!C98,"")</f>
        <v/>
      </c>
      <c r="D89" s="225" t="str">
        <f>IF(AND(SUM(Studien!I98:J98)=2,Studien!K98&lt;&gt;0),Studien!D98,"")</f>
        <v/>
      </c>
      <c r="E89" s="225" t="str">
        <f>IF(AND(SUM(Studien!I98:J98)=2,Studien!K98&lt;&gt;0),Studien!E98,"")</f>
        <v/>
      </c>
      <c r="F89" s="244"/>
      <c r="G89" s="244"/>
      <c r="H89" s="244"/>
      <c r="I89" s="244"/>
      <c r="J89" s="244"/>
      <c r="K89" s="244"/>
      <c r="L89" s="244"/>
      <c r="M89" s="244"/>
    </row>
    <row r="90" spans="1:13" x14ac:dyDescent="0.25">
      <c r="A90" s="225" t="str">
        <f>IF(AND(SUM(Studien!I99:J99)=2,Studien!K99&lt;&gt;0),Studien!A99,"")</f>
        <v/>
      </c>
      <c r="B90" s="225" t="str">
        <f>IF(AND(SUM(Studien!I99:J99)=2,Studien!K99&lt;&gt;0),Studien!B99,"")</f>
        <v/>
      </c>
      <c r="C90" s="225" t="str">
        <f>IF(AND(SUM(Studien!I99:J99)=2,Studien!K99&lt;&gt;0),Studien!C99,"")</f>
        <v/>
      </c>
      <c r="D90" s="225" t="str">
        <f>IF(AND(SUM(Studien!I99:J99)=2,Studien!K99&lt;&gt;0),Studien!D99,"")</f>
        <v/>
      </c>
      <c r="E90" s="225" t="str">
        <f>IF(AND(SUM(Studien!I99:J99)=2,Studien!K99&lt;&gt;0),Studien!E99,"")</f>
        <v/>
      </c>
      <c r="F90" s="244"/>
      <c r="G90" s="244"/>
      <c r="H90" s="244"/>
      <c r="I90" s="244"/>
      <c r="J90" s="244"/>
      <c r="K90" s="244"/>
      <c r="L90" s="244"/>
      <c r="M90" s="244"/>
    </row>
    <row r="91" spans="1:13" x14ac:dyDescent="0.25">
      <c r="A91" s="225" t="str">
        <f>IF(AND(SUM(Studien!I100:J100)=2,Studien!K100&lt;&gt;0),Studien!A100,"")</f>
        <v/>
      </c>
      <c r="B91" s="225" t="str">
        <f>IF(AND(SUM(Studien!I100:J100)=2,Studien!K100&lt;&gt;0),Studien!B100,"")</f>
        <v/>
      </c>
      <c r="C91" s="225" t="str">
        <f>IF(AND(SUM(Studien!I100:J100)=2,Studien!K100&lt;&gt;0),Studien!C100,"")</f>
        <v/>
      </c>
      <c r="D91" s="225" t="str">
        <f>IF(AND(SUM(Studien!I100:J100)=2,Studien!K100&lt;&gt;0),Studien!D100,"")</f>
        <v/>
      </c>
      <c r="E91" s="225" t="str">
        <f>IF(AND(SUM(Studien!I100:J100)=2,Studien!K100&lt;&gt;0),Studien!E100,"")</f>
        <v/>
      </c>
      <c r="F91" s="244"/>
      <c r="G91" s="244"/>
      <c r="H91" s="244"/>
      <c r="I91" s="244"/>
      <c r="J91" s="244"/>
      <c r="K91" s="244"/>
      <c r="L91" s="244"/>
      <c r="M91" s="244"/>
    </row>
    <row r="92" spans="1:13" x14ac:dyDescent="0.25">
      <c r="A92" s="225" t="str">
        <f>IF(AND(SUM(Studien!I101:J101)=2,Studien!K101&lt;&gt;0),Studien!A101,"")</f>
        <v/>
      </c>
      <c r="B92" s="225" t="str">
        <f>IF(AND(SUM(Studien!I101:J101)=2,Studien!K101&lt;&gt;0),Studien!B101,"")</f>
        <v/>
      </c>
      <c r="C92" s="225" t="str">
        <f>IF(AND(SUM(Studien!I101:J101)=2,Studien!K101&lt;&gt;0),Studien!C101,"")</f>
        <v/>
      </c>
      <c r="D92" s="225" t="str">
        <f>IF(AND(SUM(Studien!I101:J101)=2,Studien!K101&lt;&gt;0),Studien!D101,"")</f>
        <v/>
      </c>
      <c r="E92" s="225" t="str">
        <f>IF(AND(SUM(Studien!I101:J101)=2,Studien!K101&lt;&gt;0),Studien!E101,"")</f>
        <v/>
      </c>
      <c r="F92" s="244"/>
      <c r="G92" s="244"/>
      <c r="H92" s="244"/>
      <c r="I92" s="244"/>
      <c r="J92" s="244"/>
      <c r="K92" s="244"/>
      <c r="L92" s="244"/>
      <c r="M92" s="244"/>
    </row>
    <row r="93" spans="1:13" x14ac:dyDescent="0.25">
      <c r="A93" s="225" t="str">
        <f>IF(AND(SUM(Studien!I102:J102)=2,Studien!K102&lt;&gt;0),Studien!A102,"")</f>
        <v/>
      </c>
      <c r="B93" s="225" t="str">
        <f>IF(AND(SUM(Studien!I102:J102)=2,Studien!K102&lt;&gt;0),Studien!B102,"")</f>
        <v/>
      </c>
      <c r="C93" s="225" t="str">
        <f>IF(AND(SUM(Studien!I102:J102)=2,Studien!K102&lt;&gt;0),Studien!C102,"")</f>
        <v/>
      </c>
      <c r="D93" s="225" t="str">
        <f>IF(AND(SUM(Studien!I102:J102)=2,Studien!K102&lt;&gt;0),Studien!D102,"")</f>
        <v/>
      </c>
      <c r="E93" s="225" t="str">
        <f>IF(AND(SUM(Studien!I102:J102)=2,Studien!K102&lt;&gt;0),Studien!E102,"")</f>
        <v/>
      </c>
      <c r="F93" s="244"/>
      <c r="G93" s="244"/>
      <c r="H93" s="244"/>
      <c r="I93" s="244"/>
      <c r="J93" s="244"/>
      <c r="K93" s="244"/>
      <c r="L93" s="244"/>
      <c r="M93" s="244"/>
    </row>
    <row r="94" spans="1:13" x14ac:dyDescent="0.25">
      <c r="A94" s="225" t="str">
        <f>IF(AND(SUM(Studien!I103:J103)=2,Studien!K103&lt;&gt;0),Studien!A103,"")</f>
        <v/>
      </c>
      <c r="B94" s="225" t="str">
        <f>IF(AND(SUM(Studien!I103:J103)=2,Studien!K103&lt;&gt;0),Studien!B103,"")</f>
        <v/>
      </c>
      <c r="C94" s="225" t="str">
        <f>IF(AND(SUM(Studien!I103:J103)=2,Studien!K103&lt;&gt;0),Studien!C103,"")</f>
        <v/>
      </c>
      <c r="D94" s="225" t="str">
        <f>IF(AND(SUM(Studien!I103:J103)=2,Studien!K103&lt;&gt;0),Studien!D103,"")</f>
        <v/>
      </c>
      <c r="E94" s="225" t="str">
        <f>IF(AND(SUM(Studien!I103:J103)=2,Studien!K103&lt;&gt;0),Studien!E103,"")</f>
        <v/>
      </c>
      <c r="F94" s="244"/>
      <c r="G94" s="244"/>
      <c r="H94" s="244"/>
      <c r="I94" s="244"/>
      <c r="J94" s="244"/>
      <c r="K94" s="244"/>
      <c r="L94" s="244"/>
      <c r="M94" s="244"/>
    </row>
    <row r="95" spans="1:13" x14ac:dyDescent="0.25">
      <c r="A95" s="225" t="str">
        <f>IF(AND(SUM(Studien!I104:J104)=2,Studien!K104&lt;&gt;0),Studien!A104,"")</f>
        <v/>
      </c>
      <c r="B95" s="225" t="str">
        <f>IF(AND(SUM(Studien!I104:J104)=2,Studien!K104&lt;&gt;0),Studien!B104,"")</f>
        <v/>
      </c>
      <c r="C95" s="225" t="str">
        <f>IF(AND(SUM(Studien!I104:J104)=2,Studien!K104&lt;&gt;0),Studien!C104,"")</f>
        <v/>
      </c>
      <c r="D95" s="225" t="str">
        <f>IF(AND(SUM(Studien!I104:J104)=2,Studien!K104&lt;&gt;0),Studien!D104,"")</f>
        <v/>
      </c>
      <c r="E95" s="225" t="str">
        <f>IF(AND(SUM(Studien!I104:J104)=2,Studien!K104&lt;&gt;0),Studien!E104,"")</f>
        <v/>
      </c>
      <c r="F95" s="244"/>
      <c r="G95" s="244"/>
      <c r="H95" s="244"/>
      <c r="I95" s="244"/>
      <c r="J95" s="244"/>
      <c r="K95" s="244"/>
      <c r="L95" s="244"/>
      <c r="M95" s="244"/>
    </row>
    <row r="96" spans="1:13" x14ac:dyDescent="0.25">
      <c r="A96" s="225" t="str">
        <f>IF(AND(SUM(Studien!I105:J105)=2,Studien!K105&lt;&gt;0),Studien!A105,"")</f>
        <v/>
      </c>
      <c r="B96" s="225" t="str">
        <f>IF(AND(SUM(Studien!I105:J105)=2,Studien!K105&lt;&gt;0),Studien!B105,"")</f>
        <v/>
      </c>
      <c r="C96" s="225" t="str">
        <f>IF(AND(SUM(Studien!I105:J105)=2,Studien!K105&lt;&gt;0),Studien!C105,"")</f>
        <v/>
      </c>
      <c r="D96" s="225" t="str">
        <f>IF(AND(SUM(Studien!I105:J105)=2,Studien!K105&lt;&gt;0),Studien!D105,"")</f>
        <v/>
      </c>
      <c r="E96" s="225" t="str">
        <f>IF(AND(SUM(Studien!I105:J105)=2,Studien!K105&lt;&gt;0),Studien!E105,"")</f>
        <v/>
      </c>
      <c r="F96" s="244"/>
      <c r="G96" s="244"/>
      <c r="H96" s="244"/>
      <c r="I96" s="244"/>
      <c r="J96" s="244"/>
      <c r="K96" s="244"/>
      <c r="L96" s="244"/>
      <c r="M96" s="244"/>
    </row>
    <row r="97" spans="1:13" x14ac:dyDescent="0.25">
      <c r="A97" s="225" t="str">
        <f>IF(AND(SUM(Studien!I106:J106)=2,Studien!K106&lt;&gt;0),Studien!A106,"")</f>
        <v/>
      </c>
      <c r="B97" s="225" t="str">
        <f>IF(AND(SUM(Studien!I106:J106)=2,Studien!K106&lt;&gt;0),Studien!B106,"")</f>
        <v/>
      </c>
      <c r="C97" s="225" t="str">
        <f>IF(AND(SUM(Studien!I106:J106)=2,Studien!K106&lt;&gt;0),Studien!C106,"")</f>
        <v/>
      </c>
      <c r="D97" s="225" t="str">
        <f>IF(AND(SUM(Studien!I106:J106)=2,Studien!K106&lt;&gt;0),Studien!D106,"")</f>
        <v/>
      </c>
      <c r="E97" s="225" t="str">
        <f>IF(AND(SUM(Studien!I106:J106)=2,Studien!K106&lt;&gt;0),Studien!E106,"")</f>
        <v/>
      </c>
      <c r="F97" s="244"/>
      <c r="G97" s="244"/>
      <c r="H97" s="244"/>
      <c r="I97" s="244"/>
      <c r="J97" s="244"/>
      <c r="K97" s="244"/>
      <c r="L97" s="244"/>
      <c r="M97" s="244"/>
    </row>
    <row r="98" spans="1:13" x14ac:dyDescent="0.25">
      <c r="A98" s="225" t="str">
        <f>IF(AND(SUM(Studien!I107:J107)=2,Studien!K107&lt;&gt;0),Studien!A107,"")</f>
        <v/>
      </c>
      <c r="B98" s="225" t="str">
        <f>IF(AND(SUM(Studien!I107:J107)=2,Studien!K107&lt;&gt;0),Studien!B107,"")</f>
        <v/>
      </c>
      <c r="C98" s="225" t="str">
        <f>IF(AND(SUM(Studien!I107:J107)=2,Studien!K107&lt;&gt;0),Studien!C107,"")</f>
        <v/>
      </c>
      <c r="D98" s="225" t="str">
        <f>IF(AND(SUM(Studien!I107:J107)=2,Studien!K107&lt;&gt;0),Studien!D107,"")</f>
        <v/>
      </c>
      <c r="E98" s="225" t="str">
        <f>IF(AND(SUM(Studien!I107:J107)=2,Studien!K107&lt;&gt;0),Studien!E107,"")</f>
        <v/>
      </c>
      <c r="F98" s="244"/>
      <c r="G98" s="244"/>
      <c r="H98" s="244"/>
      <c r="I98" s="244"/>
      <c r="J98" s="244"/>
      <c r="K98" s="244"/>
      <c r="L98" s="244"/>
      <c r="M98" s="244"/>
    </row>
    <row r="99" spans="1:13" x14ac:dyDescent="0.25">
      <c r="A99" s="225" t="str">
        <f>IF(AND(SUM(Studien!I108:J108)=2,Studien!K108&lt;&gt;0),Studien!A108,"")</f>
        <v/>
      </c>
      <c r="B99" s="225" t="str">
        <f>IF(AND(SUM(Studien!I108:J108)=2,Studien!K108&lt;&gt;0),Studien!B108,"")</f>
        <v/>
      </c>
      <c r="C99" s="225" t="str">
        <f>IF(AND(SUM(Studien!I108:J108)=2,Studien!K108&lt;&gt;0),Studien!C108,"")</f>
        <v/>
      </c>
      <c r="D99" s="225" t="str">
        <f>IF(AND(SUM(Studien!I108:J108)=2,Studien!K108&lt;&gt;0),Studien!D108,"")</f>
        <v/>
      </c>
      <c r="E99" s="225" t="str">
        <f>IF(AND(SUM(Studien!I108:J108)=2,Studien!K108&lt;&gt;0),Studien!E108,"")</f>
        <v/>
      </c>
      <c r="F99" s="244"/>
      <c r="G99" s="244"/>
      <c r="H99" s="244"/>
      <c r="I99" s="244"/>
      <c r="J99" s="244"/>
      <c r="K99" s="244"/>
      <c r="L99" s="244"/>
      <c r="M99" s="244"/>
    </row>
    <row r="100" spans="1:13" x14ac:dyDescent="0.25">
      <c r="A100" s="225" t="str">
        <f>IF(AND(SUM(Studien!I109:J109)=2,Studien!K109&lt;&gt;0),Studien!A109,"")</f>
        <v/>
      </c>
      <c r="B100" s="225" t="str">
        <f>IF(AND(SUM(Studien!I109:J109)=2,Studien!K109&lt;&gt;0),Studien!B109,"")</f>
        <v/>
      </c>
      <c r="C100" s="225" t="str">
        <f>IF(AND(SUM(Studien!I109:J109)=2,Studien!K109&lt;&gt;0),Studien!C109,"")</f>
        <v/>
      </c>
      <c r="D100" s="225" t="str">
        <f>IF(AND(SUM(Studien!I109:J109)=2,Studien!K109&lt;&gt;0),Studien!D109,"")</f>
        <v/>
      </c>
      <c r="E100" s="225" t="str">
        <f>IF(AND(SUM(Studien!I109:J109)=2,Studien!K109&lt;&gt;0),Studien!E109,"")</f>
        <v/>
      </c>
      <c r="F100" s="244"/>
      <c r="G100" s="244"/>
      <c r="H100" s="244"/>
      <c r="I100" s="244"/>
      <c r="J100" s="244"/>
      <c r="K100" s="244"/>
      <c r="L100" s="244"/>
      <c r="M100" s="244"/>
    </row>
    <row r="101" spans="1:13" x14ac:dyDescent="0.25">
      <c r="A101" s="225" t="str">
        <f>IF(AND(SUM(Studien!I110:J110)=2,Studien!K110&lt;&gt;0),Studien!A110,"")</f>
        <v/>
      </c>
      <c r="B101" s="225" t="str">
        <f>IF(AND(SUM(Studien!I110:J110)=2,Studien!K110&lt;&gt;0),Studien!B110,"")</f>
        <v/>
      </c>
      <c r="C101" s="225" t="str">
        <f>IF(AND(SUM(Studien!I110:J110)=2,Studien!K110&lt;&gt;0),Studien!C110,"")</f>
        <v/>
      </c>
      <c r="D101" s="225" t="str">
        <f>IF(AND(SUM(Studien!I110:J110)=2,Studien!K110&lt;&gt;0),Studien!D110,"")</f>
        <v/>
      </c>
      <c r="E101" s="225" t="str">
        <f>IF(AND(SUM(Studien!I110:J110)=2,Studien!K110&lt;&gt;0),Studien!E110,"")</f>
        <v/>
      </c>
      <c r="F101" s="244"/>
      <c r="G101" s="244"/>
      <c r="H101" s="244"/>
      <c r="I101" s="244"/>
      <c r="J101" s="244"/>
      <c r="K101" s="244"/>
      <c r="L101" s="244"/>
      <c r="M101" s="244"/>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5">
    <pageSetUpPr fitToPage="1"/>
  </sheetPr>
  <dimension ref="B1:V71"/>
  <sheetViews>
    <sheetView showGridLines="0" showRuler="0" zoomScaleNormal="100" zoomScaleSheetLayoutView="100" workbookViewId="0">
      <pane xSplit="1" ySplit="7" topLeftCell="B8" activePane="bottomRight" state="frozen"/>
      <selection activeCell="B22" sqref="B22:D22"/>
      <selection pane="topRight" activeCell="B22" sqref="B22:D22"/>
      <selection pane="bottomLeft" activeCell="B22" sqref="B22:D22"/>
      <selection pane="bottomRight" activeCell="S8" sqref="S8:S10"/>
    </sheetView>
  </sheetViews>
  <sheetFormatPr defaultColWidth="9.140625" defaultRowHeight="15" x14ac:dyDescent="0.25"/>
  <cols>
    <col min="1" max="1" width="0.85546875" customWidth="1"/>
    <col min="2" max="2" width="3.42578125" customWidth="1"/>
    <col min="3" max="4" width="5" customWidth="1"/>
    <col min="5" max="5" width="21.42578125" customWidth="1"/>
    <col min="6" max="6" width="13.140625" customWidth="1"/>
    <col min="7" max="7" width="12.28515625" customWidth="1"/>
    <col min="8" max="8" width="11.7109375" customWidth="1"/>
    <col min="9" max="9" width="11.5703125" customWidth="1"/>
    <col min="10" max="11" width="11.85546875" customWidth="1"/>
    <col min="12" max="12" width="5.5703125" customWidth="1"/>
    <col min="13" max="13" width="3.42578125" customWidth="1"/>
    <col min="14" max="14" width="3.28515625" customWidth="1"/>
    <col min="15" max="15" width="5.5703125" customWidth="1"/>
    <col min="16" max="16" width="6.85546875" customWidth="1"/>
    <col min="17" max="17" width="8" customWidth="1"/>
    <col min="18" max="18" width="8.28515625" style="89" customWidth="1"/>
    <col min="19" max="20" width="73" customWidth="1"/>
    <col min="21" max="21" width="8.28515625" style="7" hidden="1" customWidth="1"/>
  </cols>
  <sheetData>
    <row r="1" spans="2:22" ht="3" customHeight="1" x14ac:dyDescent="0.25">
      <c r="B1" s="6"/>
      <c r="C1" s="6"/>
      <c r="D1" s="6"/>
      <c r="E1" s="6"/>
      <c r="F1" s="6"/>
      <c r="G1" s="6"/>
      <c r="H1" s="6"/>
      <c r="I1" s="6"/>
      <c r="J1" s="6"/>
      <c r="K1" s="6"/>
      <c r="L1" s="6"/>
      <c r="M1" s="6"/>
      <c r="N1" s="6"/>
      <c r="O1" s="6"/>
      <c r="P1" s="6"/>
      <c r="Q1" s="6"/>
      <c r="R1" s="88"/>
      <c r="S1" s="6"/>
      <c r="T1" s="6"/>
    </row>
    <row r="2" spans="2:22" s="6" customFormat="1" ht="12.95" customHeight="1" x14ac:dyDescent="0.2">
      <c r="B2" s="2" t="str">
        <f>Basisdaten!B2</f>
        <v>Anlage EB Version D2.1 (Auditjahr 2026 / Kennzahlenjahr 2025)</v>
      </c>
      <c r="C2" s="8"/>
      <c r="R2" s="88"/>
      <c r="U2" s="9"/>
    </row>
    <row r="3" spans="2:22" s="228" customFormat="1" ht="18" customHeight="1" x14ac:dyDescent="0.25">
      <c r="B3" s="231" t="s">
        <v>429</v>
      </c>
      <c r="C3" s="232"/>
      <c r="D3" s="39"/>
      <c r="E3" s="39"/>
      <c r="F3" s="39"/>
      <c r="G3" s="39"/>
      <c r="H3" s="39"/>
      <c r="I3" s="39"/>
      <c r="J3" s="39"/>
      <c r="K3" s="39"/>
      <c r="L3" s="39"/>
      <c r="M3" s="39"/>
      <c r="N3" s="39"/>
      <c r="O3" s="39"/>
      <c r="P3" s="56"/>
      <c r="Q3" s="39"/>
      <c r="R3" s="229"/>
      <c r="S3" s="39"/>
      <c r="T3" s="39"/>
      <c r="U3" s="230"/>
    </row>
    <row r="4" spans="2:22" x14ac:dyDescent="0.25">
      <c r="B4" s="13" t="s">
        <v>8</v>
      </c>
      <c r="C4" s="6"/>
      <c r="D4" s="365" t="str">
        <f>IF(Basisdaten!C6=0,"",Basisdaten!C6)</f>
        <v/>
      </c>
      <c r="E4" s="366"/>
      <c r="F4" s="201" t="s">
        <v>665</v>
      </c>
      <c r="G4" s="367" t="str">
        <f>IF(Basisdaten!C8=0,"",Basisdaten!C8)</f>
        <v/>
      </c>
      <c r="H4" s="368"/>
      <c r="I4" s="368"/>
      <c r="J4" s="368"/>
      <c r="K4" s="368"/>
      <c r="L4" s="368"/>
      <c r="M4" s="368"/>
      <c r="N4" s="368"/>
      <c r="O4" s="369"/>
      <c r="R4" s="88"/>
      <c r="S4" s="6"/>
      <c r="T4" s="6"/>
    </row>
    <row r="5" spans="2:22" ht="8.25" customHeight="1" thickBot="1" x14ac:dyDescent="0.3"/>
    <row r="6" spans="2:22" s="16" customFormat="1" ht="16.5" customHeight="1" thickBot="1" x14ac:dyDescent="0.3">
      <c r="B6" s="494" t="s">
        <v>18</v>
      </c>
      <c r="C6" s="502"/>
      <c r="D6" s="505" t="s">
        <v>451</v>
      </c>
      <c r="E6" s="505" t="s">
        <v>19</v>
      </c>
      <c r="F6" s="494" t="s">
        <v>20</v>
      </c>
      <c r="G6" s="502"/>
      <c r="H6" s="494" t="s">
        <v>21</v>
      </c>
      <c r="I6" s="502"/>
      <c r="J6" s="487" t="s">
        <v>22</v>
      </c>
      <c r="K6" s="488"/>
      <c r="L6" s="490" t="s">
        <v>23</v>
      </c>
      <c r="M6" s="492" t="s">
        <v>24</v>
      </c>
      <c r="N6" s="493"/>
      <c r="O6" s="490" t="s">
        <v>23</v>
      </c>
      <c r="P6" s="494" t="s">
        <v>25</v>
      </c>
      <c r="Q6" s="495"/>
      <c r="R6" s="498" t="s">
        <v>26</v>
      </c>
      <c r="S6" s="484" t="s">
        <v>27</v>
      </c>
      <c r="T6" s="485"/>
      <c r="U6" s="15"/>
    </row>
    <row r="7" spans="2:22" s="16" customFormat="1" ht="25.5" customHeight="1" thickBot="1" x14ac:dyDescent="0.3">
      <c r="B7" s="503"/>
      <c r="C7" s="504"/>
      <c r="D7" s="506"/>
      <c r="E7" s="506"/>
      <c r="F7" s="503"/>
      <c r="G7" s="504"/>
      <c r="H7" s="503"/>
      <c r="I7" s="504"/>
      <c r="J7" s="489"/>
      <c r="K7" s="488"/>
      <c r="L7" s="491"/>
      <c r="M7" s="493"/>
      <c r="N7" s="493"/>
      <c r="O7" s="491"/>
      <c r="P7" s="496"/>
      <c r="Q7" s="497"/>
      <c r="R7" s="499"/>
      <c r="S7" s="17" t="s">
        <v>717</v>
      </c>
      <c r="T7" s="17" t="s">
        <v>718</v>
      </c>
      <c r="U7" s="15"/>
    </row>
    <row r="8" spans="2:22" ht="27" customHeight="1" thickBot="1" x14ac:dyDescent="0.3">
      <c r="B8" s="402">
        <v>1</v>
      </c>
      <c r="C8" s="403"/>
      <c r="D8" s="486"/>
      <c r="E8" s="479" t="s">
        <v>576</v>
      </c>
      <c r="F8" s="401" t="s">
        <v>160</v>
      </c>
      <c r="G8" s="371"/>
      <c r="H8" s="401" t="s">
        <v>575</v>
      </c>
      <c r="I8" s="371"/>
      <c r="J8" s="401" t="s">
        <v>28</v>
      </c>
      <c r="K8" s="371"/>
      <c r="L8" s="419"/>
      <c r="M8" s="379" t="s">
        <v>181</v>
      </c>
      <c r="N8" s="380"/>
      <c r="O8" s="419"/>
      <c r="P8" s="500" t="s">
        <v>29</v>
      </c>
      <c r="Q8" s="510">
        <f>Basisdaten!F41</f>
        <v>0</v>
      </c>
      <c r="R8" s="386" t="str">
        <f>IF(Q8=Berechnung1!D27,Berechnung1!$F$5,IF(OR(Q8&lt; Berechnung1!E27,Q8&gt; Berechnung1!F27),Berechnung1!$G$5,IF(OR(ROUND(Q8,4)&lt;Berechnung1!J27,ROUND(Q8,4)&gt;Berechnung1!K27),Berechnung1!$D$5,IF(OR(ROUND(Q8,4)&lt;Berechnung1!G27,ROUND(Q8,4)&gt;Berechnung1!H27),Berechnung1!$E$5,Berechnung1!$C$5))))</f>
        <v>Unvollständig</v>
      </c>
      <c r="S8" s="417"/>
      <c r="T8" s="507"/>
    </row>
    <row r="9" spans="2:22" ht="27" customHeight="1" thickBot="1" x14ac:dyDescent="0.3">
      <c r="B9" s="404"/>
      <c r="C9" s="405"/>
      <c r="D9" s="457"/>
      <c r="E9" s="480"/>
      <c r="F9" s="372"/>
      <c r="G9" s="373"/>
      <c r="H9" s="372"/>
      <c r="I9" s="373"/>
      <c r="J9" s="372"/>
      <c r="K9" s="373"/>
      <c r="L9" s="409"/>
      <c r="M9" s="381"/>
      <c r="N9" s="382"/>
      <c r="O9" s="409"/>
      <c r="P9" s="501"/>
      <c r="Q9" s="511"/>
      <c r="R9" s="387"/>
      <c r="S9" s="513"/>
      <c r="T9" s="508"/>
    </row>
    <row r="10" spans="2:22" ht="27" customHeight="1" thickBot="1" x14ac:dyDescent="0.3">
      <c r="B10" s="406"/>
      <c r="C10" s="407"/>
      <c r="D10" s="457"/>
      <c r="E10" s="481"/>
      <c r="F10" s="374"/>
      <c r="G10" s="375"/>
      <c r="H10" s="374"/>
      <c r="I10" s="375"/>
      <c r="J10" s="374"/>
      <c r="K10" s="375"/>
      <c r="L10" s="410"/>
      <c r="M10" s="383"/>
      <c r="N10" s="384"/>
      <c r="O10" s="410"/>
      <c r="P10" s="499"/>
      <c r="Q10" s="512"/>
      <c r="R10" s="388"/>
      <c r="S10" s="513"/>
      <c r="T10" s="509"/>
      <c r="V10" s="136"/>
    </row>
    <row r="11" spans="2:22" ht="27" customHeight="1" thickBot="1" x14ac:dyDescent="0.3">
      <c r="B11" s="402">
        <v>2</v>
      </c>
      <c r="C11" s="403"/>
      <c r="D11" s="486"/>
      <c r="E11" s="479" t="s">
        <v>597</v>
      </c>
      <c r="F11" s="370" t="s">
        <v>28</v>
      </c>
      <c r="G11" s="371"/>
      <c r="H11" s="401" t="s">
        <v>738</v>
      </c>
      <c r="I11" s="371"/>
      <c r="J11" s="370" t="s">
        <v>28</v>
      </c>
      <c r="K11" s="371"/>
      <c r="L11" s="419"/>
      <c r="M11" s="379" t="s">
        <v>154</v>
      </c>
      <c r="N11" s="380"/>
      <c r="O11" s="419"/>
      <c r="P11" s="500" t="s">
        <v>29</v>
      </c>
      <c r="Q11" s="520"/>
      <c r="R11" s="386" t="str">
        <f>IF(Q11="",Berechnung1!$F$5,IF(OR(Q11&lt;Berechnung1!E30,Q11&gt;Berechnung1!F30),Berechnung1!$G$5,IF(OR(ROUND(Q11,4)&lt;Berechnung1!J30,ROUND(Q11,4)&gt;Berechnung1!K30),Berechnung1!$D$5,IF(OR(ROUND(Q11,4)&lt;Berechnung1!G30,ROUND(Q11,4)&gt;Berechnung1!H30),Berechnung1!$E$5,Berechnung1!$C$5))))</f>
        <v>Unvollständig</v>
      </c>
      <c r="S11" s="417"/>
      <c r="T11" s="507"/>
      <c r="V11" s="136"/>
    </row>
    <row r="12" spans="2:22" ht="27" customHeight="1" thickBot="1" x14ac:dyDescent="0.3">
      <c r="B12" s="404"/>
      <c r="C12" s="405"/>
      <c r="D12" s="457"/>
      <c r="E12" s="480"/>
      <c r="F12" s="372"/>
      <c r="G12" s="373"/>
      <c r="H12" s="372"/>
      <c r="I12" s="373"/>
      <c r="J12" s="372"/>
      <c r="K12" s="373"/>
      <c r="L12" s="409"/>
      <c r="M12" s="381"/>
      <c r="N12" s="382"/>
      <c r="O12" s="409"/>
      <c r="P12" s="501"/>
      <c r="Q12" s="521"/>
      <c r="R12" s="387"/>
      <c r="S12" s="412"/>
      <c r="T12" s="508"/>
      <c r="V12" s="136"/>
    </row>
    <row r="13" spans="2:22" ht="27" customHeight="1" thickBot="1" x14ac:dyDescent="0.3">
      <c r="B13" s="406"/>
      <c r="C13" s="407"/>
      <c r="D13" s="457"/>
      <c r="E13" s="481"/>
      <c r="F13" s="374"/>
      <c r="G13" s="375"/>
      <c r="H13" s="374"/>
      <c r="I13" s="375"/>
      <c r="J13" s="374"/>
      <c r="K13" s="375"/>
      <c r="L13" s="410"/>
      <c r="M13" s="383"/>
      <c r="N13" s="384"/>
      <c r="O13" s="410"/>
      <c r="P13" s="499"/>
      <c r="Q13" s="522"/>
      <c r="R13" s="388"/>
      <c r="S13" s="412"/>
      <c r="T13" s="509"/>
      <c r="V13" s="136"/>
    </row>
    <row r="14" spans="2:22" ht="27" customHeight="1" thickBot="1" x14ac:dyDescent="0.3">
      <c r="B14" s="402">
        <v>3</v>
      </c>
      <c r="C14" s="403"/>
      <c r="D14" s="486"/>
      <c r="E14" s="523" t="s">
        <v>431</v>
      </c>
      <c r="F14" s="427" t="s">
        <v>436</v>
      </c>
      <c r="G14" s="428"/>
      <c r="H14" s="401" t="s">
        <v>432</v>
      </c>
      <c r="I14" s="371"/>
      <c r="J14" s="370" t="s">
        <v>28</v>
      </c>
      <c r="K14" s="371"/>
      <c r="L14" s="419"/>
      <c r="M14" s="379" t="s">
        <v>154</v>
      </c>
      <c r="N14" s="380"/>
      <c r="O14" s="419"/>
      <c r="P14" s="500" t="s">
        <v>29</v>
      </c>
      <c r="Q14" s="520"/>
      <c r="R14" s="386" t="str">
        <f>IF(AND(Q14&lt;&gt;"",Q14=0),Berechnung1!$H$5,IF(Q14="",Berechnung1!$F$5,IF(Q14=Berechnung1!D33,Berechnung1!$F$5,IF(OR(Q14&lt;Berechnung1!E33,Q14&gt;Berechnung1!F33),Berechnung1!$G$5,IF(OR(ROUND(Q14,4)&lt;Berechnung1!J33,ROUND(Q14,4)&gt;Berechnung1!K33),Berechnung1!$D$5,IF(OR(ROUND(Q14,4)&lt;Berechnung1!G33,ROUND(Q14,4)&gt;Berechnung1!H33),Berechnung1!$E$5,Berechnung1!$C$5))))))</f>
        <v>Unvollständig</v>
      </c>
      <c r="S14" s="417"/>
      <c r="T14" s="507"/>
    </row>
    <row r="15" spans="2:22" ht="27" customHeight="1" thickBot="1" x14ac:dyDescent="0.3">
      <c r="B15" s="404"/>
      <c r="C15" s="405"/>
      <c r="D15" s="457"/>
      <c r="E15" s="524"/>
      <c r="F15" s="429"/>
      <c r="G15" s="430"/>
      <c r="H15" s="372"/>
      <c r="I15" s="373"/>
      <c r="J15" s="372"/>
      <c r="K15" s="373"/>
      <c r="L15" s="409"/>
      <c r="M15" s="381"/>
      <c r="N15" s="382"/>
      <c r="O15" s="409"/>
      <c r="P15" s="501"/>
      <c r="Q15" s="521"/>
      <c r="R15" s="387"/>
      <c r="S15" s="412"/>
      <c r="T15" s="514"/>
    </row>
    <row r="16" spans="2:22" ht="27" customHeight="1" thickBot="1" x14ac:dyDescent="0.3">
      <c r="B16" s="404"/>
      <c r="C16" s="405"/>
      <c r="D16" s="457"/>
      <c r="E16" s="525"/>
      <c r="F16" s="431"/>
      <c r="G16" s="432"/>
      <c r="H16" s="374"/>
      <c r="I16" s="375"/>
      <c r="J16" s="374"/>
      <c r="K16" s="375"/>
      <c r="L16" s="410"/>
      <c r="M16" s="383"/>
      <c r="N16" s="384"/>
      <c r="O16" s="410"/>
      <c r="P16" s="499"/>
      <c r="Q16" s="522"/>
      <c r="R16" s="388"/>
      <c r="S16" s="412"/>
      <c r="T16" s="514"/>
    </row>
    <row r="17" spans="2:21" ht="27" customHeight="1" thickBot="1" x14ac:dyDescent="0.3">
      <c r="B17" s="389">
        <v>4</v>
      </c>
      <c r="C17" s="390"/>
      <c r="D17" s="456"/>
      <c r="E17" s="523" t="s">
        <v>434</v>
      </c>
      <c r="F17" s="427" t="s">
        <v>437</v>
      </c>
      <c r="G17" s="428"/>
      <c r="H17" s="401" t="s">
        <v>948</v>
      </c>
      <c r="I17" s="371"/>
      <c r="J17" s="370" t="s">
        <v>28</v>
      </c>
      <c r="K17" s="371"/>
      <c r="L17" s="419"/>
      <c r="M17" s="379" t="s">
        <v>154</v>
      </c>
      <c r="N17" s="380"/>
      <c r="O17" s="419"/>
      <c r="P17" s="500" t="s">
        <v>29</v>
      </c>
      <c r="Q17" s="520"/>
      <c r="R17" s="386" t="str">
        <f>IF(AND(Q17&lt;&gt;"",Q17=0),Berechnung1!$H$5,IF(Q17="",Berechnung1!$F$5,IF(Q17=Berechnung1!D36,Berechnung1!$F$5,IF(OR(Q17&lt;Berechnung1!E36,Q17&gt;Berechnung1!F36),Berechnung1!$G$5,IF(OR(ROUND(Q17,4)&lt;Berechnung1!J36,ROUND(Q17,4)&gt;Berechnung1!K36),Berechnung1!$D$5,IF(OR(ROUND(Q17,4)&lt;Berechnung1!G36,ROUND(Q17,4)&gt;Berechnung1!H36),Berechnung1!$E$5,Berechnung1!$C$5))))))</f>
        <v>Unvollständig</v>
      </c>
      <c r="S17" s="417"/>
      <c r="T17" s="507"/>
    </row>
    <row r="18" spans="2:21" ht="27" customHeight="1" thickBot="1" x14ac:dyDescent="0.3">
      <c r="B18" s="391"/>
      <c r="C18" s="392"/>
      <c r="D18" s="530"/>
      <c r="E18" s="524"/>
      <c r="F18" s="429"/>
      <c r="G18" s="430"/>
      <c r="H18" s="372"/>
      <c r="I18" s="373"/>
      <c r="J18" s="372"/>
      <c r="K18" s="373"/>
      <c r="L18" s="409"/>
      <c r="M18" s="381"/>
      <c r="N18" s="382"/>
      <c r="O18" s="409"/>
      <c r="P18" s="501"/>
      <c r="Q18" s="521"/>
      <c r="R18" s="387"/>
      <c r="S18" s="412"/>
      <c r="T18" s="508"/>
      <c r="U18"/>
    </row>
    <row r="19" spans="2:21" ht="27" customHeight="1" thickBot="1" x14ac:dyDescent="0.3">
      <c r="B19" s="393"/>
      <c r="C19" s="394"/>
      <c r="D19" s="531"/>
      <c r="E19" s="525"/>
      <c r="F19" s="431"/>
      <c r="G19" s="432"/>
      <c r="H19" s="374"/>
      <c r="I19" s="375"/>
      <c r="J19" s="374"/>
      <c r="K19" s="375"/>
      <c r="L19" s="410"/>
      <c r="M19" s="383"/>
      <c r="N19" s="384"/>
      <c r="O19" s="410"/>
      <c r="P19" s="499"/>
      <c r="Q19" s="522"/>
      <c r="R19" s="388"/>
      <c r="S19" s="412"/>
      <c r="T19" s="509"/>
    </row>
    <row r="20" spans="2:21" ht="30" customHeight="1" thickBot="1" x14ac:dyDescent="0.3">
      <c r="B20" s="402" t="s">
        <v>448</v>
      </c>
      <c r="C20" s="403"/>
      <c r="D20" s="456"/>
      <c r="E20" s="479" t="s">
        <v>423</v>
      </c>
      <c r="F20" s="401" t="s">
        <v>739</v>
      </c>
      <c r="G20" s="371"/>
      <c r="H20" s="401" t="s">
        <v>427</v>
      </c>
      <c r="I20" s="371"/>
      <c r="J20" s="401" t="s">
        <v>598</v>
      </c>
      <c r="K20" s="371"/>
      <c r="L20" s="419"/>
      <c r="M20" s="379" t="s">
        <v>30</v>
      </c>
      <c r="N20" s="380"/>
      <c r="O20" s="419"/>
      <c r="P20" s="21" t="s">
        <v>21</v>
      </c>
      <c r="Q20" s="18"/>
      <c r="R20" s="386" t="str">
        <f>IF(AND(Q20&lt;&gt;"",Q21&lt;&gt;"",Q20=0,Q21=0),Berechnung1!$H$5,IF(Q22=Berechnung1!D39,Berechnung1!$F$5,IF(OR(Q22&lt;Berechnung1!E39,Q22&gt;Berechnung1!F39),Berechnung1!$G$5,IF(OR(ROUND(Q22,4)&lt;Berechnung1!J39,ROUND(Q22,4)&gt;Berechnung1!K39),Berechnung1!$D$5,IF(OR(ROUND(Q22,4)&lt;Berechnung1!G39,ROUND(Q22,4)&gt;Berechnung1!H39),Berechnung1!$E$5,Berechnung1!$C$5)))))</f>
        <v>Unvollständig</v>
      </c>
      <c r="S20" s="411"/>
      <c r="T20" s="507"/>
    </row>
    <row r="21" spans="2:21" ht="30" customHeight="1" thickBot="1" x14ac:dyDescent="0.3">
      <c r="B21" s="404"/>
      <c r="C21" s="405"/>
      <c r="D21" s="457"/>
      <c r="E21" s="480"/>
      <c r="F21" s="372"/>
      <c r="G21" s="373"/>
      <c r="H21" s="372"/>
      <c r="I21" s="373"/>
      <c r="J21" s="372"/>
      <c r="K21" s="373"/>
      <c r="L21" s="409"/>
      <c r="M21" s="381"/>
      <c r="N21" s="382"/>
      <c r="O21" s="409"/>
      <c r="P21" s="21" t="s">
        <v>31</v>
      </c>
      <c r="Q21" s="19">
        <f>IF(AND(Basisdaten!D27="",Basisdaten!D30="",Basisdaten!D31="",Basisdaten!D33=""),0,SUM(Basisdaten!D27,Basisdaten!D30,Basisdaten!D31,Basisdaten!D33))</f>
        <v>0</v>
      </c>
      <c r="R21" s="387"/>
      <c r="S21" s="412"/>
      <c r="T21" s="508"/>
    </row>
    <row r="22" spans="2:21" ht="30" customHeight="1" thickBot="1" x14ac:dyDescent="0.3">
      <c r="B22" s="406"/>
      <c r="C22" s="407"/>
      <c r="D22" s="458"/>
      <c r="E22" s="481"/>
      <c r="F22" s="374"/>
      <c r="G22" s="375"/>
      <c r="H22" s="374"/>
      <c r="I22" s="375"/>
      <c r="J22" s="374"/>
      <c r="K22" s="375"/>
      <c r="L22" s="410"/>
      <c r="M22" s="383"/>
      <c r="N22" s="384"/>
      <c r="O22" s="410"/>
      <c r="P22" s="21" t="s">
        <v>32</v>
      </c>
      <c r="Q22" s="20" t="str">
        <f>IF(Q20="","n.d.",IF(Q21="","n.d.",IF(Q21=0,"",Q20/Q21)))</f>
        <v>n.d.</v>
      </c>
      <c r="R22" s="388"/>
      <c r="S22" s="412"/>
      <c r="T22" s="509"/>
      <c r="U22" s="7" t="str">
        <f>IF(Basisdaten!F27="","Nein","Ja")</f>
        <v>Nein</v>
      </c>
    </row>
    <row r="23" spans="2:21" ht="30" customHeight="1" thickBot="1" x14ac:dyDescent="0.3">
      <c r="B23" s="402" t="s">
        <v>449</v>
      </c>
      <c r="C23" s="403"/>
      <c r="D23" s="478"/>
      <c r="E23" s="479" t="s">
        <v>426</v>
      </c>
      <c r="F23" s="401" t="s">
        <v>740</v>
      </c>
      <c r="G23" s="371"/>
      <c r="H23" s="401" t="s">
        <v>577</v>
      </c>
      <c r="I23" s="371"/>
      <c r="J23" s="401" t="s">
        <v>599</v>
      </c>
      <c r="K23" s="371"/>
      <c r="L23" s="376" t="s">
        <v>600</v>
      </c>
      <c r="M23" s="379" t="s">
        <v>154</v>
      </c>
      <c r="N23" s="380"/>
      <c r="O23" s="419"/>
      <c r="P23" s="22" t="s">
        <v>21</v>
      </c>
      <c r="Q23" s="18"/>
      <c r="R23" s="386" t="str">
        <f>IF(AND(Q23&lt;&gt;"",Q24&lt;&gt;"",Q23=0,Q24=0),Berechnung1!$H$5,IF(Q25=Berechnung1!D42,Berechnung1!$F$5,IF(OR(Q25&lt;Berechnung1!E42,Q25&gt;Berechnung1!F42),Berechnung1!$G$5,IF(OR(ROUND(Q25,4)&lt;Berechnung1!J42,ROUND(Q25,4)&gt;Berechnung1!K42),Berechnung1!$D$5,IF(OR(ROUND(Q25,4)&lt;Berechnung1!G42,ROUND(Q25,4)&gt;Berechnung1!H42),Berechnung1!$E$5,Berechnung1!$C$5)))))</f>
        <v>Unvollständig</v>
      </c>
      <c r="S23" s="411"/>
      <c r="T23" s="507"/>
      <c r="U23" s="7" t="str">
        <f>IF(Basisdaten!F30="","Nein","Ja")</f>
        <v>Nein</v>
      </c>
    </row>
    <row r="24" spans="2:21" ht="30" customHeight="1" thickBot="1" x14ac:dyDescent="0.3">
      <c r="B24" s="404"/>
      <c r="C24" s="405"/>
      <c r="D24" s="457"/>
      <c r="E24" s="480"/>
      <c r="F24" s="372"/>
      <c r="G24" s="373"/>
      <c r="H24" s="372"/>
      <c r="I24" s="373"/>
      <c r="J24" s="372"/>
      <c r="K24" s="373"/>
      <c r="L24" s="377"/>
      <c r="M24" s="381"/>
      <c r="N24" s="382"/>
      <c r="O24" s="409"/>
      <c r="P24" s="22" t="s">
        <v>31</v>
      </c>
      <c r="Q24" s="19">
        <f>IF(AND(Basisdaten!F27="",Basisdaten!F30="",Basisdaten!F31="",Basisdaten!F33=""),0,IF(OR(U22="Nein",U23="Nein",U24="Nein",U25="Nein"),0,SUM(Basisdaten!F27-Basisdaten!D27,Basisdaten!F30-Basisdaten!D30,Basisdaten!F31-Basisdaten!D31,Basisdaten!F33-Basisdaten!D33)))</f>
        <v>0</v>
      </c>
      <c r="R24" s="387"/>
      <c r="S24" s="412"/>
      <c r="T24" s="508"/>
      <c r="U24" s="7" t="str">
        <f>IF(Basisdaten!F31="","Nein","Ja")</f>
        <v>Nein</v>
      </c>
    </row>
    <row r="25" spans="2:21" ht="30" customHeight="1" thickBot="1" x14ac:dyDescent="0.3">
      <c r="B25" s="406"/>
      <c r="C25" s="407"/>
      <c r="D25" s="458"/>
      <c r="E25" s="481"/>
      <c r="F25" s="374"/>
      <c r="G25" s="375"/>
      <c r="H25" s="374"/>
      <c r="I25" s="375"/>
      <c r="J25" s="374"/>
      <c r="K25" s="375"/>
      <c r="L25" s="378"/>
      <c r="M25" s="383"/>
      <c r="N25" s="384"/>
      <c r="O25" s="410"/>
      <c r="P25" s="22" t="s">
        <v>32</v>
      </c>
      <c r="Q25" s="20" t="str">
        <f>IF(Q23="","n.d.",IF(Q24="","n.d.",IF(Q24=0,"",Q23/Q24)))</f>
        <v>n.d.</v>
      </c>
      <c r="R25" s="388"/>
      <c r="S25" s="412"/>
      <c r="T25" s="509"/>
      <c r="U25" s="7" t="str">
        <f>IF(Basisdaten!F33="","Nein","Ja")</f>
        <v>Nein</v>
      </c>
    </row>
    <row r="26" spans="2:21" ht="30" customHeight="1" thickBot="1" x14ac:dyDescent="0.3">
      <c r="B26" s="402">
        <v>6</v>
      </c>
      <c r="C26" s="403"/>
      <c r="D26" s="478"/>
      <c r="E26" s="479" t="s">
        <v>424</v>
      </c>
      <c r="F26" s="401" t="s">
        <v>741</v>
      </c>
      <c r="G26" s="371"/>
      <c r="H26" s="401" t="s">
        <v>752</v>
      </c>
      <c r="I26" s="371"/>
      <c r="J26" s="401" t="s">
        <v>949</v>
      </c>
      <c r="K26" s="371"/>
      <c r="L26" s="419"/>
      <c r="M26" s="379" t="s">
        <v>30</v>
      </c>
      <c r="N26" s="380"/>
      <c r="O26" s="419"/>
      <c r="P26" s="22" t="s">
        <v>21</v>
      </c>
      <c r="Q26" s="18"/>
      <c r="R26" s="386" t="str">
        <f>IF(AND(Q26&lt;&gt;"",Q27&lt;&gt;"",Q26=0,Q27=0),Berechnung1!$H$5,IF(Q28=Berechnung1!D45,Berechnung1!$F$5,IF(OR(Q28&lt;Berechnung1!E45,Q28&gt;Berechnung1!F45),Berechnung1!$G$5,IF(OR(ROUND(Q28,4)&lt;Berechnung1!J45,ROUND(Q28,4)&gt;Berechnung1!K45),Berechnung1!$D$5,IF(OR(ROUND(Q28,4)&lt;Berechnung1!G45,ROUND(Q28,4)&gt;Berechnung1!H45),Berechnung1!$E$5,Berechnung1!$C$5)))))</f>
        <v>Unvollständig</v>
      </c>
      <c r="S26" s="411"/>
      <c r="T26" s="507"/>
    </row>
    <row r="27" spans="2:21" ht="30" customHeight="1" thickBot="1" x14ac:dyDescent="0.3">
      <c r="B27" s="404"/>
      <c r="C27" s="405"/>
      <c r="D27" s="457"/>
      <c r="E27" s="480"/>
      <c r="F27" s="372"/>
      <c r="G27" s="373"/>
      <c r="H27" s="372"/>
      <c r="I27" s="373"/>
      <c r="J27" s="372"/>
      <c r="K27" s="373"/>
      <c r="L27" s="409"/>
      <c r="M27" s="381"/>
      <c r="N27" s="382"/>
      <c r="O27" s="409"/>
      <c r="P27" s="22" t="s">
        <v>31</v>
      </c>
      <c r="Q27" s="19">
        <f>IF(AND(Basisdaten!F26="",Basisdaten!F28="",Basisdaten!F32="",Basisdaten!F35="",Basisdaten!F36="",Basisdaten!F37="",Basisdaten!F38=""),0,SUM(Basisdaten!F26,Basisdaten!F28,Basisdaten!F32,Basisdaten!F35,Basisdaten!F36,Basisdaten!F37,Basisdaten!F38))</f>
        <v>0</v>
      </c>
      <c r="R27" s="387"/>
      <c r="S27" s="518"/>
      <c r="T27" s="508"/>
    </row>
    <row r="28" spans="2:21" ht="30" customHeight="1" thickBot="1" x14ac:dyDescent="0.3">
      <c r="B28" s="406"/>
      <c r="C28" s="407"/>
      <c r="D28" s="458"/>
      <c r="E28" s="481"/>
      <c r="F28" s="374"/>
      <c r="G28" s="375"/>
      <c r="H28" s="374"/>
      <c r="I28" s="375"/>
      <c r="J28" s="374"/>
      <c r="K28" s="375"/>
      <c r="L28" s="410"/>
      <c r="M28" s="383"/>
      <c r="N28" s="384"/>
      <c r="O28" s="410"/>
      <c r="P28" s="22" t="s">
        <v>32</v>
      </c>
      <c r="Q28" s="20" t="str">
        <f>IF(Q26="","n.d.",IF(Q27="","n.d.",IF(Q27=0,"",Q26/Q27)))</f>
        <v>n.d.</v>
      </c>
      <c r="R28" s="388"/>
      <c r="S28" s="519"/>
      <c r="T28" s="509"/>
    </row>
    <row r="29" spans="2:21" ht="30" customHeight="1" thickBot="1" x14ac:dyDescent="0.3">
      <c r="B29" s="402">
        <v>7</v>
      </c>
      <c r="C29" s="403"/>
      <c r="D29" s="478"/>
      <c r="E29" s="479" t="s">
        <v>612</v>
      </c>
      <c r="F29" s="401" t="s">
        <v>663</v>
      </c>
      <c r="G29" s="371"/>
      <c r="H29" s="401" t="s">
        <v>578</v>
      </c>
      <c r="I29" s="371"/>
      <c r="J29" s="401" t="s">
        <v>757</v>
      </c>
      <c r="K29" s="371"/>
      <c r="L29" s="419"/>
      <c r="M29" s="379" t="s">
        <v>30</v>
      </c>
      <c r="N29" s="380"/>
      <c r="O29" s="419"/>
      <c r="P29" s="165" t="s">
        <v>21</v>
      </c>
      <c r="Q29" s="18"/>
      <c r="R29" s="386" t="str">
        <f>IF(AND(Q29&lt;&gt;"",Q30&lt;&gt;"",Q29=0,Q30=0),Berechnung1!$H$5,IF(Q31=Berechnung1!D48,Berechnung1!$F$5,IF(OR(Q31&lt;Berechnung1!E48,Q31&gt;Berechnung1!F48),Berechnung1!$G$5,IF(OR(ROUND(Q31,4)&lt;Berechnung1!J48,ROUND(Q31,4)&gt;Berechnung1!K48),Berechnung1!$D$5,IF(OR(ROUND(Q31,4)&lt;Berechnung1!G48,ROUND(Q31,4)&gt;Berechnung1!H48),Berechnung1!$E$5,Berechnung1!$C$5)))))</f>
        <v>Unvollständig</v>
      </c>
      <c r="S29" s="411"/>
      <c r="T29" s="507"/>
    </row>
    <row r="30" spans="2:21" ht="30" customHeight="1" thickBot="1" x14ac:dyDescent="0.3">
      <c r="B30" s="404"/>
      <c r="C30" s="405"/>
      <c r="D30" s="457"/>
      <c r="E30" s="480"/>
      <c r="F30" s="372"/>
      <c r="G30" s="373"/>
      <c r="H30" s="372"/>
      <c r="I30" s="373"/>
      <c r="J30" s="372"/>
      <c r="K30" s="373"/>
      <c r="L30" s="409"/>
      <c r="M30" s="381"/>
      <c r="N30" s="382"/>
      <c r="O30" s="409"/>
      <c r="P30" s="22" t="s">
        <v>31</v>
      </c>
      <c r="Q30" s="18"/>
      <c r="R30" s="387"/>
      <c r="S30" s="518"/>
      <c r="T30" s="508"/>
      <c r="U30" s="7">
        <f>SUM(Basisdaten!F26:H28)</f>
        <v>0</v>
      </c>
    </row>
    <row r="31" spans="2:21" ht="30" customHeight="1" thickBot="1" x14ac:dyDescent="0.3">
      <c r="B31" s="406"/>
      <c r="C31" s="407"/>
      <c r="D31" s="458"/>
      <c r="E31" s="481"/>
      <c r="F31" s="374"/>
      <c r="G31" s="375"/>
      <c r="H31" s="374"/>
      <c r="I31" s="375"/>
      <c r="J31" s="374"/>
      <c r="K31" s="375"/>
      <c r="L31" s="410"/>
      <c r="M31" s="383"/>
      <c r="N31" s="384"/>
      <c r="O31" s="410"/>
      <c r="P31" s="22" t="s">
        <v>32</v>
      </c>
      <c r="Q31" s="20" t="str">
        <f>IF(Q29="","n.d.",IF(Q30="","n.d.",IF(Q30=0,"",Q29/Q30)))</f>
        <v>n.d.</v>
      </c>
      <c r="R31" s="388"/>
      <c r="S31" s="519"/>
      <c r="T31" s="509"/>
    </row>
    <row r="32" spans="2:21" ht="30" customHeight="1" thickBot="1" x14ac:dyDescent="0.3">
      <c r="B32" s="389">
        <v>8</v>
      </c>
      <c r="C32" s="390"/>
      <c r="D32" s="395"/>
      <c r="E32" s="482" t="s">
        <v>601</v>
      </c>
      <c r="F32" s="459" t="s">
        <v>602</v>
      </c>
      <c r="G32" s="460"/>
      <c r="H32" s="459" t="s">
        <v>603</v>
      </c>
      <c r="I32" s="460"/>
      <c r="J32" s="401" t="s">
        <v>604</v>
      </c>
      <c r="K32" s="371"/>
      <c r="L32" s="376"/>
      <c r="M32" s="379" t="s">
        <v>605</v>
      </c>
      <c r="N32" s="380"/>
      <c r="O32" s="376"/>
      <c r="P32" s="135" t="s">
        <v>21</v>
      </c>
      <c r="Q32" s="18"/>
      <c r="R32" s="515" t="str">
        <f>IF(Q34=Berechnung1!D51,Berechnung1!$F$5,IF(OR(Q34&lt; Berechnung1!E51,Q34&gt; Berechnung1!F51),Berechnung1!$G$5,IF(OR(ROUND(Q34,4)&lt;Berechnung1!J51,ROUND(Q34,4)&gt;Berechnung1!K51),Berechnung1!$D$5,IF(OR(ROUND(Q34,4)&lt;Berechnung1!G51,ROUND(Q34,4)&gt;Berechnung1!H51),Berechnung1!$E$5,Berechnung1!$C$5))))</f>
        <v>Unvollständig</v>
      </c>
      <c r="S32" s="417"/>
      <c r="T32" s="507"/>
    </row>
    <row r="33" spans="2:21" ht="30" customHeight="1" thickBot="1" x14ac:dyDescent="0.3">
      <c r="B33" s="391"/>
      <c r="C33" s="392"/>
      <c r="D33" s="396"/>
      <c r="E33" s="483"/>
      <c r="F33" s="461"/>
      <c r="G33" s="462"/>
      <c r="H33" s="461"/>
      <c r="I33" s="462"/>
      <c r="J33" s="372"/>
      <c r="K33" s="373"/>
      <c r="L33" s="377"/>
      <c r="M33" s="381"/>
      <c r="N33" s="382"/>
      <c r="O33" s="377"/>
      <c r="P33" s="202" t="s">
        <v>31</v>
      </c>
      <c r="Q33" s="19">
        <f>Basisdaten!F41</f>
        <v>0</v>
      </c>
      <c r="R33" s="516"/>
      <c r="S33" s="412"/>
      <c r="T33" s="508"/>
    </row>
    <row r="34" spans="2:21" ht="30" customHeight="1" thickBot="1" x14ac:dyDescent="0.3">
      <c r="B34" s="393"/>
      <c r="C34" s="394"/>
      <c r="D34" s="397"/>
      <c r="E34" s="476"/>
      <c r="F34" s="463"/>
      <c r="G34" s="464"/>
      <c r="H34" s="463"/>
      <c r="I34" s="464"/>
      <c r="J34" s="374"/>
      <c r="K34" s="375"/>
      <c r="L34" s="378"/>
      <c r="M34" s="383"/>
      <c r="N34" s="384"/>
      <c r="O34" s="378"/>
      <c r="P34" s="202" t="s">
        <v>32</v>
      </c>
      <c r="Q34" s="20" t="str">
        <f>IF(Q32="","n.d.",IF(Q33="","n.d.",IF(Q33=0,"",Q32/Q33)))</f>
        <v>n.d.</v>
      </c>
      <c r="R34" s="517"/>
      <c r="S34" s="412"/>
      <c r="T34" s="509"/>
    </row>
    <row r="35" spans="2:21" ht="30" customHeight="1" thickBot="1" x14ac:dyDescent="0.3">
      <c r="B35" s="389">
        <v>9</v>
      </c>
      <c r="C35" s="390"/>
      <c r="D35" s="456"/>
      <c r="E35" s="467" t="s">
        <v>92</v>
      </c>
      <c r="F35" s="470" t="s">
        <v>161</v>
      </c>
      <c r="G35" s="471"/>
      <c r="H35" s="470" t="s">
        <v>580</v>
      </c>
      <c r="I35" s="471"/>
      <c r="J35" s="476" t="s">
        <v>579</v>
      </c>
      <c r="K35" s="476"/>
      <c r="L35" s="414" t="s">
        <v>445</v>
      </c>
      <c r="M35" s="465" t="s">
        <v>154</v>
      </c>
      <c r="N35" s="416"/>
      <c r="O35" s="419"/>
      <c r="P35" s="135" t="s">
        <v>21</v>
      </c>
      <c r="Q35" s="18"/>
      <c r="R35" s="386" t="str">
        <f>IF(Q37=Berechnung1!D54,Berechnung1!$F$5,IF(OR(Q37&lt; Berechnung1!E54,Q37&gt; Berechnung1!F54),Berechnung1!$G$5,IF(OR(ROUND(Q37,4)&lt;Berechnung1!J54,ROUND(Q37,4)&gt;Berechnung1!K54),Berechnung1!$D$5,IF(OR(ROUND(Q37,4)&lt;Berechnung1!G54,ROUND(Q37,4)&gt;Berechnung1!H54),Berechnung1!$E$5,Berechnung1!$C$5))))</f>
        <v>Unvollständig</v>
      </c>
      <c r="S35" s="417"/>
      <c r="T35" s="507"/>
    </row>
    <row r="36" spans="2:21" ht="30" customHeight="1" thickBot="1" x14ac:dyDescent="0.3">
      <c r="B36" s="391"/>
      <c r="C36" s="392"/>
      <c r="D36" s="457"/>
      <c r="E36" s="468"/>
      <c r="F36" s="472"/>
      <c r="G36" s="473"/>
      <c r="H36" s="472"/>
      <c r="I36" s="473"/>
      <c r="J36" s="477"/>
      <c r="K36" s="477"/>
      <c r="L36" s="415"/>
      <c r="M36" s="466"/>
      <c r="N36" s="466"/>
      <c r="O36" s="409"/>
      <c r="P36" s="21" t="s">
        <v>31</v>
      </c>
      <c r="Q36" s="19">
        <f>Basisdaten!F41</f>
        <v>0</v>
      </c>
      <c r="R36" s="387"/>
      <c r="S36" s="412"/>
      <c r="T36" s="508"/>
    </row>
    <row r="37" spans="2:21" ht="30" customHeight="1" thickBot="1" x14ac:dyDescent="0.3">
      <c r="B37" s="393"/>
      <c r="C37" s="394"/>
      <c r="D37" s="458"/>
      <c r="E37" s="469"/>
      <c r="F37" s="474"/>
      <c r="G37" s="475"/>
      <c r="H37" s="474"/>
      <c r="I37" s="475"/>
      <c r="J37" s="477"/>
      <c r="K37" s="477"/>
      <c r="L37" s="416"/>
      <c r="M37" s="466"/>
      <c r="N37" s="466"/>
      <c r="O37" s="410"/>
      <c r="P37" s="21" t="s">
        <v>32</v>
      </c>
      <c r="Q37" s="20" t="str">
        <f>IF(Q35="","n.d.",IF(Q36="","n.d.",IF(Q36=0,"",Q35/Q36)))</f>
        <v>n.d.</v>
      </c>
      <c r="R37" s="388"/>
      <c r="S37" s="412"/>
      <c r="T37" s="509"/>
    </row>
    <row r="38" spans="2:21" ht="30" customHeight="1" thickBot="1" x14ac:dyDescent="0.3">
      <c r="B38" s="402">
        <v>10</v>
      </c>
      <c r="C38" s="403"/>
      <c r="D38" s="456"/>
      <c r="E38" s="398" t="s">
        <v>584</v>
      </c>
      <c r="F38" s="401" t="s">
        <v>606</v>
      </c>
      <c r="G38" s="371"/>
      <c r="H38" s="401" t="s">
        <v>581</v>
      </c>
      <c r="I38" s="371"/>
      <c r="J38" s="401" t="s">
        <v>438</v>
      </c>
      <c r="K38" s="371"/>
      <c r="L38" s="419"/>
      <c r="M38" s="379" t="s">
        <v>93</v>
      </c>
      <c r="N38" s="380"/>
      <c r="O38" s="408"/>
      <c r="P38" s="135" t="s">
        <v>21</v>
      </c>
      <c r="Q38" s="19">
        <f>Studien!E5</f>
        <v>0</v>
      </c>
      <c r="R38" s="386" t="str">
        <f>IF(Q40=Berechnung1!D57,Berechnung1!$F$5,IF(OR(Q40&lt; Berechnung1!E57,Q40&gt; Berechnung1!F57),Berechnung1!$G$5,IF(OR(ROUND(Q40,4)&lt;Berechnung1!J57,ROUND(Q40,4)&gt;Berechnung1!K57),Berechnung1!$D$5,IF(OR(ROUND(Q40,4)&lt;Berechnung1!G57,ROUND(Q40,4)&gt;Berechnung1!H57),Berechnung1!$E$5,Berechnung1!$C$5))))</f>
        <v>Unvollständig</v>
      </c>
      <c r="S38" s="417"/>
      <c r="T38" s="507"/>
    </row>
    <row r="39" spans="2:21" ht="30" customHeight="1" thickBot="1" x14ac:dyDescent="0.3">
      <c r="B39" s="404"/>
      <c r="C39" s="405"/>
      <c r="D39" s="457"/>
      <c r="E39" s="399"/>
      <c r="F39" s="372"/>
      <c r="G39" s="373"/>
      <c r="H39" s="372"/>
      <c r="I39" s="373"/>
      <c r="J39" s="372"/>
      <c r="K39" s="373"/>
      <c r="L39" s="409"/>
      <c r="M39" s="381"/>
      <c r="N39" s="382"/>
      <c r="O39" s="409"/>
      <c r="P39" s="21" t="s">
        <v>31</v>
      </c>
      <c r="Q39" s="19">
        <f>Basisdaten!D41</f>
        <v>0</v>
      </c>
      <c r="R39" s="387"/>
      <c r="S39" s="412"/>
      <c r="T39" s="508"/>
    </row>
    <row r="40" spans="2:21" ht="30" customHeight="1" thickBot="1" x14ac:dyDescent="0.3">
      <c r="B40" s="406"/>
      <c r="C40" s="407"/>
      <c r="D40" s="458"/>
      <c r="E40" s="400"/>
      <c r="F40" s="374"/>
      <c r="G40" s="375"/>
      <c r="H40" s="374"/>
      <c r="I40" s="375"/>
      <c r="J40" s="374"/>
      <c r="K40" s="375"/>
      <c r="L40" s="410"/>
      <c r="M40" s="383"/>
      <c r="N40" s="384"/>
      <c r="O40" s="410"/>
      <c r="P40" s="21" t="s">
        <v>32</v>
      </c>
      <c r="Q40" s="20" t="str">
        <f>IF(Q38="0","n.d.",IF(Q39="0","n.d.",IF(Q39=0,"n.d.",Q38/Q39)))</f>
        <v>n.d.</v>
      </c>
      <c r="R40" s="388"/>
      <c r="S40" s="412"/>
      <c r="T40" s="509"/>
    </row>
    <row r="41" spans="2:21" ht="27" customHeight="1" thickBot="1" x14ac:dyDescent="0.3">
      <c r="B41" s="402">
        <v>11</v>
      </c>
      <c r="C41" s="403"/>
      <c r="D41" s="456"/>
      <c r="E41" s="398" t="s">
        <v>742</v>
      </c>
      <c r="F41" s="370" t="s">
        <v>28</v>
      </c>
      <c r="G41" s="371"/>
      <c r="H41" s="401" t="s">
        <v>755</v>
      </c>
      <c r="I41" s="371"/>
      <c r="J41" s="370" t="s">
        <v>28</v>
      </c>
      <c r="K41" s="371"/>
      <c r="L41" s="376" t="s">
        <v>743</v>
      </c>
      <c r="M41" s="379" t="s">
        <v>154</v>
      </c>
      <c r="N41" s="380"/>
      <c r="O41" s="408"/>
      <c r="P41" s="526" t="s">
        <v>29</v>
      </c>
      <c r="Q41" s="520"/>
      <c r="R41" s="386" t="str">
        <f>IF(AND(Q41&lt;&gt;"",Q41=0),Berechnung1!$H$5,IF(Q41="",Berechnung1!$F$5,IF(Q41=Berechnung1!D60,Berechnung1!$F$5,IF(OR(Q41&lt;Berechnung1!E60,Q41&gt;Berechnung1!F60),Berechnung1!$G$5,IF(OR(ROUND(Q41,4)&lt;Berechnung1!J60,ROUND(Q41,4)&gt;Berechnung1!K60),Berechnung1!$D$5,IF(OR(ROUND(Q41,4)&lt;Berechnung1!G60,ROUND(Q41,4)&gt;Berechnung1!H60),Berechnung1!$E$5,Berechnung1!$C$5))))))</f>
        <v>Unvollständig</v>
      </c>
      <c r="S41" s="411"/>
      <c r="T41" s="507"/>
    </row>
    <row r="42" spans="2:21" ht="27" customHeight="1" thickBot="1" x14ac:dyDescent="0.3">
      <c r="B42" s="404"/>
      <c r="C42" s="405"/>
      <c r="D42" s="457"/>
      <c r="E42" s="399"/>
      <c r="F42" s="372"/>
      <c r="G42" s="373"/>
      <c r="H42" s="372"/>
      <c r="I42" s="373"/>
      <c r="J42" s="372"/>
      <c r="K42" s="373"/>
      <c r="L42" s="377"/>
      <c r="M42" s="381"/>
      <c r="N42" s="382"/>
      <c r="O42" s="409"/>
      <c r="P42" s="527"/>
      <c r="Q42" s="521"/>
      <c r="R42" s="387"/>
      <c r="S42" s="412"/>
      <c r="T42" s="508"/>
      <c r="U42" s="7">
        <f>Basisdaten!D30</f>
        <v>0</v>
      </c>
    </row>
    <row r="43" spans="2:21" ht="27" customHeight="1" thickBot="1" x14ac:dyDescent="0.3">
      <c r="B43" s="406"/>
      <c r="C43" s="407"/>
      <c r="D43" s="458"/>
      <c r="E43" s="400"/>
      <c r="F43" s="374"/>
      <c r="G43" s="375"/>
      <c r="H43" s="374"/>
      <c r="I43" s="375"/>
      <c r="J43" s="374"/>
      <c r="K43" s="375"/>
      <c r="L43" s="378"/>
      <c r="M43" s="383"/>
      <c r="N43" s="384"/>
      <c r="O43" s="410"/>
      <c r="P43" s="528"/>
      <c r="Q43" s="522"/>
      <c r="R43" s="388"/>
      <c r="S43" s="412"/>
      <c r="T43" s="509"/>
    </row>
    <row r="44" spans="2:21" ht="30" customHeight="1" thickBot="1" x14ac:dyDescent="0.3">
      <c r="B44" s="389" t="s">
        <v>939</v>
      </c>
      <c r="C44" s="390"/>
      <c r="D44" s="395" t="s">
        <v>450</v>
      </c>
      <c r="E44" s="398" t="s">
        <v>430</v>
      </c>
      <c r="F44" s="401" t="s">
        <v>756</v>
      </c>
      <c r="G44" s="371"/>
      <c r="H44" s="401" t="s">
        <v>942</v>
      </c>
      <c r="I44" s="371"/>
      <c r="J44" s="370" t="s">
        <v>433</v>
      </c>
      <c r="K44" s="371"/>
      <c r="L44" s="376"/>
      <c r="M44" s="379" t="s">
        <v>608</v>
      </c>
      <c r="N44" s="380"/>
      <c r="O44" s="385"/>
      <c r="P44" s="135" t="s">
        <v>21</v>
      </c>
      <c r="Q44" s="18"/>
      <c r="R44" s="386" t="str">
        <f>IF(AND(Q44&lt;&gt;"",Q45&lt;&gt;"",Q44=0,Q45=0),Berechnung1!$H$5,IF(Q46=Berechnung1!D63,Berechnung1!$F$5,IF(OR(Q46&lt;Berechnung1!E63,Q46&gt;Berechnung1!F63),Berechnung1!$G$5,IF(OR(ROUND(Q46,4)&lt;Berechnung1!J63,ROUND(Q46,4)&gt;Berechnung1!K63),Berechnung1!$D$5,IF(OR(ROUND(Q46,4)&lt;Berechnung1!G63,ROUND(Q46,4)&gt;Berechnung1!H63),Berechnung1!$E$5,Berechnung1!$C$5)))))</f>
        <v>Unvollständig</v>
      </c>
      <c r="S44" s="411"/>
      <c r="T44" s="507"/>
    </row>
    <row r="45" spans="2:21" ht="30" customHeight="1" thickBot="1" x14ac:dyDescent="0.3">
      <c r="B45" s="391"/>
      <c r="C45" s="392"/>
      <c r="D45" s="396"/>
      <c r="E45" s="399"/>
      <c r="F45" s="372"/>
      <c r="G45" s="373"/>
      <c r="H45" s="372"/>
      <c r="I45" s="373"/>
      <c r="J45" s="372"/>
      <c r="K45" s="373"/>
      <c r="L45" s="377"/>
      <c r="M45" s="381"/>
      <c r="N45" s="382"/>
      <c r="O45" s="377"/>
      <c r="P45" s="202" t="s">
        <v>31</v>
      </c>
      <c r="Q45" s="18"/>
      <c r="R45" s="387"/>
      <c r="S45" s="412"/>
      <c r="T45" s="508"/>
      <c r="U45" s="7">
        <f>Basisdaten!D32</f>
        <v>0</v>
      </c>
    </row>
    <row r="46" spans="2:21" ht="30" customHeight="1" thickBot="1" x14ac:dyDescent="0.3">
      <c r="B46" s="393"/>
      <c r="C46" s="394"/>
      <c r="D46" s="397"/>
      <c r="E46" s="400"/>
      <c r="F46" s="374"/>
      <c r="G46" s="375"/>
      <c r="H46" s="374"/>
      <c r="I46" s="375"/>
      <c r="J46" s="374"/>
      <c r="K46" s="375"/>
      <c r="L46" s="378"/>
      <c r="M46" s="383"/>
      <c r="N46" s="384"/>
      <c r="O46" s="378"/>
      <c r="P46" s="202" t="s">
        <v>32</v>
      </c>
      <c r="Q46" s="20" t="str">
        <f>IF(Q44="","n.d.",IF(Q45="","n.d.",IF(Q45=0,"",Q44/Q45)))</f>
        <v>n.d.</v>
      </c>
      <c r="R46" s="388"/>
      <c r="S46" s="412"/>
      <c r="T46" s="509"/>
    </row>
    <row r="47" spans="2:21" ht="30" customHeight="1" thickBot="1" x14ac:dyDescent="0.3">
      <c r="B47" s="402">
        <v>13</v>
      </c>
      <c r="C47" s="403"/>
      <c r="D47" s="395"/>
      <c r="E47" s="398" t="s">
        <v>425</v>
      </c>
      <c r="F47" s="401" t="s">
        <v>582</v>
      </c>
      <c r="G47" s="371"/>
      <c r="H47" s="401" t="s">
        <v>583</v>
      </c>
      <c r="I47" s="371"/>
      <c r="J47" s="370" t="s">
        <v>744</v>
      </c>
      <c r="K47" s="371"/>
      <c r="L47" s="414"/>
      <c r="M47" s="379" t="s">
        <v>607</v>
      </c>
      <c r="N47" s="380"/>
      <c r="O47" s="408"/>
      <c r="P47" s="21" t="s">
        <v>21</v>
      </c>
      <c r="Q47" s="18"/>
      <c r="R47" s="386" t="str">
        <f>IF(AND(Q47&lt;&gt;"",Q48&lt;&gt;"",Q47=0,Q48=0),Berechnung1!$H$5,IF(Q49=Berechnung1!D66,Berechnung1!$F$5,IF(OR(Q49&lt;Berechnung1!E66,Q49&gt;Berechnung1!F66),Berechnung1!$G$5,IF(OR(ROUND(Q49,4)&lt;Berechnung1!J66,ROUND(Q49,4)&gt;Berechnung1!K66),Berechnung1!$D$5,IF(OR(ROUND(Q49,4)&lt;Berechnung1!G66,ROUND(Q49,4)&gt;Berechnung1!H66),Berechnung1!$E$5,Berechnung1!$C$5)))))</f>
        <v>Unvollständig</v>
      </c>
      <c r="S47" s="417"/>
      <c r="T47" s="507"/>
    </row>
    <row r="48" spans="2:21" ht="30" customHeight="1" thickBot="1" x14ac:dyDescent="0.3">
      <c r="B48" s="404"/>
      <c r="C48" s="405"/>
      <c r="D48" s="396"/>
      <c r="E48" s="399"/>
      <c r="F48" s="372"/>
      <c r="G48" s="373"/>
      <c r="H48" s="372"/>
      <c r="I48" s="373"/>
      <c r="J48" s="372"/>
      <c r="K48" s="373"/>
      <c r="L48" s="415"/>
      <c r="M48" s="381"/>
      <c r="N48" s="382"/>
      <c r="O48" s="409"/>
      <c r="P48" s="21" t="s">
        <v>31</v>
      </c>
      <c r="Q48" s="18"/>
      <c r="R48" s="387"/>
      <c r="S48" s="412"/>
      <c r="T48" s="508"/>
    </row>
    <row r="49" spans="2:21" ht="30" customHeight="1" thickBot="1" x14ac:dyDescent="0.3">
      <c r="B49" s="406"/>
      <c r="C49" s="407"/>
      <c r="D49" s="397"/>
      <c r="E49" s="400"/>
      <c r="F49" s="374"/>
      <c r="G49" s="375"/>
      <c r="H49" s="374"/>
      <c r="I49" s="375"/>
      <c r="J49" s="374"/>
      <c r="K49" s="375"/>
      <c r="L49" s="416"/>
      <c r="M49" s="383"/>
      <c r="N49" s="384"/>
      <c r="O49" s="410"/>
      <c r="P49" s="21" t="s">
        <v>32</v>
      </c>
      <c r="Q49" s="20" t="str">
        <f>IF(Q47="","n.d.",IF(Q48="","n.d.",IF(Q48=0,"",Q47/Q48)))</f>
        <v>n.d.</v>
      </c>
      <c r="R49" s="388"/>
      <c r="S49" s="412"/>
      <c r="T49" s="509"/>
    </row>
    <row r="50" spans="2:21" ht="30" customHeight="1" thickBot="1" x14ac:dyDescent="0.3">
      <c r="B50" s="402">
        <v>14</v>
      </c>
      <c r="C50" s="403"/>
      <c r="D50" s="395" t="s">
        <v>609</v>
      </c>
      <c r="E50" s="424" t="s">
        <v>613</v>
      </c>
      <c r="F50" s="427" t="s">
        <v>664</v>
      </c>
      <c r="G50" s="428"/>
      <c r="H50" s="427" t="s">
        <v>610</v>
      </c>
      <c r="I50" s="428"/>
      <c r="J50" s="433" t="s">
        <v>611</v>
      </c>
      <c r="K50" s="434"/>
      <c r="L50" s="419"/>
      <c r="M50" s="379" t="s">
        <v>154</v>
      </c>
      <c r="N50" s="380"/>
      <c r="O50" s="408"/>
      <c r="P50" s="21" t="s">
        <v>21</v>
      </c>
      <c r="Q50" s="18"/>
      <c r="R50" s="386" t="str">
        <f>IF(AND(Q50&lt;&gt;"",Q51&lt;&gt;"",Q50=0,Q51=0),Berechnung1!$H$5,IF(Q52=Berechnung1!D69,Berechnung1!$F$5,IF(OR(Q52&lt;Berechnung1!E69,Q52&gt;Berechnung1!F69),Berechnung1!$G$5,IF(OR(ROUND(Q52,4)&lt;Berechnung1!J69,ROUND(Q52,4)&gt;Berechnung1!K69),Berechnung1!$D$5,IF(OR(ROUND(Q52,4)&lt;Berechnung1!G69,ROUND(Q52,4)&gt;Berechnung1!H69),Berechnung1!$E$5,Berechnung1!$C$5)))))</f>
        <v>Unvollständig</v>
      </c>
      <c r="S50" s="417"/>
      <c r="T50" s="507"/>
    </row>
    <row r="51" spans="2:21" ht="30" customHeight="1" thickBot="1" x14ac:dyDescent="0.3">
      <c r="B51" s="404"/>
      <c r="C51" s="405"/>
      <c r="D51" s="422"/>
      <c r="E51" s="425"/>
      <c r="F51" s="429"/>
      <c r="G51" s="430"/>
      <c r="H51" s="429"/>
      <c r="I51" s="430"/>
      <c r="J51" s="435"/>
      <c r="K51" s="436"/>
      <c r="L51" s="409"/>
      <c r="M51" s="381"/>
      <c r="N51" s="382"/>
      <c r="O51" s="439"/>
      <c r="P51" s="21" t="s">
        <v>31</v>
      </c>
      <c r="Q51" s="18"/>
      <c r="R51" s="387"/>
      <c r="S51" s="412"/>
      <c r="T51" s="508"/>
      <c r="U51" s="7">
        <f>Basisdaten!F41</f>
        <v>0</v>
      </c>
    </row>
    <row r="52" spans="2:21" ht="30" customHeight="1" thickBot="1" x14ac:dyDescent="0.3">
      <c r="B52" s="406"/>
      <c r="C52" s="407"/>
      <c r="D52" s="423"/>
      <c r="E52" s="426"/>
      <c r="F52" s="431"/>
      <c r="G52" s="432"/>
      <c r="H52" s="431"/>
      <c r="I52" s="432"/>
      <c r="J52" s="437"/>
      <c r="K52" s="438"/>
      <c r="L52" s="410"/>
      <c r="M52" s="383"/>
      <c r="N52" s="384"/>
      <c r="O52" s="440"/>
      <c r="P52" s="21" t="s">
        <v>32</v>
      </c>
      <c r="Q52" s="203" t="str">
        <f>IF(Q50="","n.d.",IF(Q51="","n.d.",IF(Q51=0,"",Q50/Q51)))</f>
        <v>n.d.</v>
      </c>
      <c r="R52" s="388"/>
      <c r="S52" s="412"/>
      <c r="T52" s="509"/>
    </row>
    <row r="53" spans="2:21" ht="30" customHeight="1" thickBot="1" x14ac:dyDescent="0.3">
      <c r="B53" s="389" t="s">
        <v>946</v>
      </c>
      <c r="C53" s="390"/>
      <c r="D53" s="395" t="s">
        <v>940</v>
      </c>
      <c r="E53" s="398" t="s">
        <v>745</v>
      </c>
      <c r="F53" s="401" t="s">
        <v>746</v>
      </c>
      <c r="G53" s="371"/>
      <c r="H53" s="401" t="s">
        <v>747</v>
      </c>
      <c r="I53" s="371"/>
      <c r="J53" s="370" t="s">
        <v>748</v>
      </c>
      <c r="K53" s="371"/>
      <c r="L53" s="376"/>
      <c r="M53" s="379" t="s">
        <v>154</v>
      </c>
      <c r="N53" s="380"/>
      <c r="O53" s="385"/>
      <c r="P53" s="202" t="s">
        <v>21</v>
      </c>
      <c r="Q53" s="18"/>
      <c r="R53" s="386" t="str">
        <f>IF(AND(Q53&lt;&gt;"",Q54&lt;&gt;"",Q53=0,Q54=0),Berechnung1!$H$5,IF(Q55=Berechnung1!D72,Berechnung1!$F$5,IF(OR(Q55&lt;Berechnung1!E72,Q55&gt;Berechnung1!F72),Berechnung1!$G$5,IF(OR(ROUND(Q55,4)&lt;Berechnung1!J72,ROUND(Q55,4)&gt;Berechnung1!K72),Berechnung1!$D$5,IF(OR(ROUND(Q55,4)&lt;Berechnung1!G72,ROUND(Q55,4)&gt;Berechnung1!H72),Berechnung1!$E$5,Berechnung1!$C$5)))))</f>
        <v>Unvollständig</v>
      </c>
      <c r="S53" s="417"/>
      <c r="T53" s="507"/>
    </row>
    <row r="54" spans="2:21" ht="30" customHeight="1" thickBot="1" x14ac:dyDescent="0.3">
      <c r="B54" s="391"/>
      <c r="C54" s="392"/>
      <c r="D54" s="396"/>
      <c r="E54" s="399"/>
      <c r="F54" s="372"/>
      <c r="G54" s="373"/>
      <c r="H54" s="372"/>
      <c r="I54" s="373"/>
      <c r="J54" s="372"/>
      <c r="K54" s="373"/>
      <c r="L54" s="377"/>
      <c r="M54" s="381"/>
      <c r="N54" s="382"/>
      <c r="O54" s="377"/>
      <c r="P54" s="202" t="s">
        <v>31</v>
      </c>
      <c r="Q54" s="18"/>
      <c r="R54" s="387"/>
      <c r="S54" s="412"/>
      <c r="T54" s="508"/>
    </row>
    <row r="55" spans="2:21" ht="30" customHeight="1" thickBot="1" x14ac:dyDescent="0.3">
      <c r="B55" s="393"/>
      <c r="C55" s="394"/>
      <c r="D55" s="397"/>
      <c r="E55" s="400"/>
      <c r="F55" s="374"/>
      <c r="G55" s="375"/>
      <c r="H55" s="374"/>
      <c r="I55" s="375"/>
      <c r="J55" s="374"/>
      <c r="K55" s="375"/>
      <c r="L55" s="378"/>
      <c r="M55" s="383"/>
      <c r="N55" s="384"/>
      <c r="O55" s="378"/>
      <c r="P55" s="202" t="s">
        <v>32</v>
      </c>
      <c r="Q55" s="277" t="str">
        <f>IF(Q53="","n.d.",IF(Q54="","n.d.",IF(Q54=0,"",Q53/Q54)))</f>
        <v>n.d.</v>
      </c>
      <c r="R55" s="388"/>
      <c r="S55" s="412"/>
      <c r="T55" s="509"/>
    </row>
    <row r="56" spans="2:21" ht="42" customHeight="1" thickBot="1" x14ac:dyDescent="0.3">
      <c r="B56" s="389" t="s">
        <v>947</v>
      </c>
      <c r="C56" s="390"/>
      <c r="D56" s="395" t="s">
        <v>940</v>
      </c>
      <c r="E56" s="398" t="s">
        <v>749</v>
      </c>
      <c r="F56" s="401" t="s">
        <v>750</v>
      </c>
      <c r="G56" s="371"/>
      <c r="H56" s="401" t="s">
        <v>751</v>
      </c>
      <c r="I56" s="371"/>
      <c r="J56" s="370" t="s">
        <v>941</v>
      </c>
      <c r="K56" s="371"/>
      <c r="L56" s="376"/>
      <c r="M56" s="379" t="s">
        <v>154</v>
      </c>
      <c r="N56" s="380"/>
      <c r="O56" s="385"/>
      <c r="P56" s="202" t="s">
        <v>21</v>
      </c>
      <c r="Q56" s="18"/>
      <c r="R56" s="386" t="str">
        <f>IF(AND(Q56&lt;&gt;"",Q57&lt;&gt;"",Q56=0,Q57=0),Berechnung1!$H$5,IF(Q58=Berechnung1!D75,Berechnung1!$F$5,IF(OR(Q58&lt;Berechnung1!E75,Q58&gt;Berechnung1!F75),Berechnung1!$G$5,IF(OR(ROUND(Q58,4)&lt;Berechnung1!J75,ROUND(Q58,4)&gt;Berechnung1!K75),Berechnung1!$D$5,IF(OR(ROUND(Q58,4)&lt;Berechnung1!G75,ROUND(Q58,4)&gt;Berechnung1!H75),Berechnung1!$E$5,Berechnung1!$C$5)))))</f>
        <v>Unvollständig</v>
      </c>
      <c r="S56" s="417"/>
      <c r="T56" s="507"/>
    </row>
    <row r="57" spans="2:21" ht="42" customHeight="1" thickBot="1" x14ac:dyDescent="0.3">
      <c r="B57" s="391"/>
      <c r="C57" s="392"/>
      <c r="D57" s="396"/>
      <c r="E57" s="399"/>
      <c r="F57" s="372"/>
      <c r="G57" s="373"/>
      <c r="H57" s="372"/>
      <c r="I57" s="373"/>
      <c r="J57" s="372"/>
      <c r="K57" s="373"/>
      <c r="L57" s="377"/>
      <c r="M57" s="381"/>
      <c r="N57" s="382"/>
      <c r="O57" s="377"/>
      <c r="P57" s="202" t="s">
        <v>31</v>
      </c>
      <c r="Q57" s="18"/>
      <c r="R57" s="387"/>
      <c r="S57" s="412"/>
      <c r="T57" s="508"/>
    </row>
    <row r="58" spans="2:21" ht="42" customHeight="1" thickBot="1" x14ac:dyDescent="0.3">
      <c r="B58" s="393"/>
      <c r="C58" s="394"/>
      <c r="D58" s="397"/>
      <c r="E58" s="400"/>
      <c r="F58" s="374"/>
      <c r="G58" s="375"/>
      <c r="H58" s="374"/>
      <c r="I58" s="375"/>
      <c r="J58" s="374"/>
      <c r="K58" s="375"/>
      <c r="L58" s="378"/>
      <c r="M58" s="383"/>
      <c r="N58" s="384"/>
      <c r="O58" s="378"/>
      <c r="P58" s="202" t="s">
        <v>32</v>
      </c>
      <c r="Q58" s="278" t="str">
        <f>IF(Q56="","n.d.",IF(Q57="","n.d.",IF(Q57=0,"",Q56/Q57)))</f>
        <v>n.d.</v>
      </c>
      <c r="R58" s="388"/>
      <c r="S58" s="412"/>
      <c r="T58" s="509"/>
    </row>
    <row r="59" spans="2:21" ht="7.5" customHeight="1" x14ac:dyDescent="0.25">
      <c r="B59" s="31"/>
      <c r="C59" s="31"/>
      <c r="D59" s="145"/>
      <c r="E59" s="146"/>
      <c r="F59" s="146"/>
      <c r="G59" s="146"/>
      <c r="H59" s="146"/>
      <c r="I59" s="146"/>
      <c r="J59" s="146"/>
      <c r="K59" s="146"/>
      <c r="L59" s="147"/>
      <c r="M59" s="185"/>
      <c r="N59" s="185"/>
      <c r="O59" s="147"/>
      <c r="P59" s="148"/>
      <c r="Q59" s="186"/>
      <c r="R59" s="150"/>
      <c r="S59" s="187"/>
      <c r="T59" s="188"/>
    </row>
    <row r="60" spans="2:21" ht="18.75" customHeight="1" thickBot="1" x14ac:dyDescent="0.3">
      <c r="B60" s="441" t="s">
        <v>10</v>
      </c>
      <c r="C60" s="441"/>
      <c r="D60" s="441"/>
      <c r="E60" s="441"/>
      <c r="F60" s="146"/>
      <c r="G60" s="146"/>
      <c r="H60" s="146"/>
      <c r="I60" s="146"/>
      <c r="J60" s="146"/>
      <c r="K60" s="146"/>
      <c r="L60" s="147"/>
      <c r="M60" s="185"/>
      <c r="N60" s="185"/>
      <c r="O60" s="147"/>
      <c r="P60" s="148"/>
      <c r="Q60" s="186"/>
      <c r="R60" s="150"/>
      <c r="S60" s="187"/>
      <c r="T60" s="188"/>
    </row>
    <row r="61" spans="2:21" ht="18" customHeight="1" thickBot="1" x14ac:dyDescent="0.3">
      <c r="B61" s="31"/>
      <c r="C61" s="31"/>
      <c r="D61" s="442" t="s">
        <v>477</v>
      </c>
      <c r="E61" s="443"/>
      <c r="F61" s="189" t="s">
        <v>11</v>
      </c>
      <c r="G61" s="190" t="str">
        <f>CONCATENATE(TEXT(Berechnung1!C9,"0,00%")," (",Berechnung1!C6, ")")</f>
        <v>0,00% (0)</v>
      </c>
      <c r="H61" s="446" t="str">
        <f>CONCATENATE(TEXT(Berechnung1!D10,"0,00%")," (",Berechnung1!D7, ")")</f>
        <v>0,00% (0)</v>
      </c>
      <c r="I61" s="447" t="s">
        <v>12</v>
      </c>
      <c r="J61" s="146"/>
      <c r="K61" s="146"/>
      <c r="L61" s="147"/>
      <c r="M61" s="185"/>
      <c r="N61" s="185"/>
      <c r="O61" s="147"/>
      <c r="P61" s="148"/>
      <c r="Q61" s="186"/>
      <c r="R61" s="150"/>
      <c r="S61" s="187"/>
      <c r="T61" s="188"/>
    </row>
    <row r="62" spans="2:21" ht="18" customHeight="1" thickBot="1" x14ac:dyDescent="0.3">
      <c r="B62" s="31"/>
      <c r="C62" s="31"/>
      <c r="D62" s="444"/>
      <c r="E62" s="445"/>
      <c r="F62" s="191" t="s">
        <v>13</v>
      </c>
      <c r="G62" s="192" t="str">
        <f>CONCATENATE(TEXT(Berechnung1!K9,"0,00%")," (",Berechnung1!K6, ")")</f>
        <v>0,00% (0)</v>
      </c>
      <c r="H62" s="446"/>
      <c r="I62" s="448"/>
      <c r="J62" s="146"/>
      <c r="K62" s="146"/>
      <c r="L62" s="147"/>
      <c r="M62" s="185"/>
      <c r="N62" s="185"/>
      <c r="O62" s="147"/>
      <c r="P62" s="148"/>
      <c r="Q62" s="186"/>
      <c r="R62" s="150"/>
      <c r="S62" s="187"/>
      <c r="T62" s="188"/>
    </row>
    <row r="63" spans="2:21" ht="18" customHeight="1" thickBot="1" x14ac:dyDescent="0.3">
      <c r="B63" s="31"/>
      <c r="C63" s="31"/>
      <c r="D63" s="449" t="s">
        <v>585</v>
      </c>
      <c r="E63" s="450"/>
      <c r="F63" s="450"/>
      <c r="G63" s="451"/>
      <c r="H63" s="193" t="str">
        <f>CONCATENATE(TEXT(Berechnung1!E10,"0,00%")," (",Berechnung1!E7, ")")</f>
        <v>0,00% (0)</v>
      </c>
      <c r="I63" s="194" t="str">
        <f>CONCATENATE(TEXT(Berechnung1!E11,"0,00%")," (",Berechnung1!E8, ")")</f>
        <v>0,00% (0)</v>
      </c>
      <c r="J63" s="146"/>
      <c r="K63" s="146"/>
      <c r="L63" s="147"/>
      <c r="M63" s="185"/>
      <c r="N63" s="185"/>
      <c r="O63" s="147"/>
      <c r="P63" s="148"/>
      <c r="Q63" s="186"/>
      <c r="R63" s="150"/>
      <c r="S63" s="187"/>
      <c r="T63" s="188"/>
    </row>
    <row r="64" spans="2:21" ht="18" customHeight="1" thickBot="1" x14ac:dyDescent="0.3">
      <c r="B64" s="31"/>
      <c r="C64" s="31"/>
      <c r="D64" s="452" t="s">
        <v>15</v>
      </c>
      <c r="E64" s="453"/>
      <c r="F64" s="195" t="s">
        <v>16</v>
      </c>
      <c r="G64" s="196" t="str">
        <f>CONCATENATE(TEXT(Berechnung1!G9,"0,00%")," (",Berechnung1!G6,")")</f>
        <v>0,00% (0)</v>
      </c>
      <c r="H64" s="446" t="str">
        <f>CONCATENATE(TEXT(Berechnung1!G10,"0,00%")," (",Berechnung1!G7, ")")</f>
        <v>100,00% (17)</v>
      </c>
      <c r="I64" s="446"/>
      <c r="J64" s="146"/>
      <c r="K64" s="146"/>
      <c r="L64" s="147"/>
      <c r="M64" s="185"/>
      <c r="N64" s="185"/>
      <c r="O64" s="147"/>
      <c r="P64" s="148"/>
      <c r="Q64" s="186"/>
      <c r="R64" s="150"/>
      <c r="S64" s="187"/>
      <c r="T64" s="188"/>
    </row>
    <row r="65" spans="2:20" ht="18" customHeight="1" thickBot="1" x14ac:dyDescent="0.3">
      <c r="B65" s="31"/>
      <c r="C65" s="31"/>
      <c r="D65" s="454"/>
      <c r="E65" s="455"/>
      <c r="F65" s="197" t="s">
        <v>17</v>
      </c>
      <c r="G65" s="198" t="str">
        <f>CONCATENATE(TEXT(Berechnung1!F9,"0,00%")," (",Berechnung1!F6, ")")</f>
        <v>100,00% (17)</v>
      </c>
      <c r="H65" s="446"/>
      <c r="I65" s="446"/>
      <c r="J65" s="146"/>
      <c r="K65" s="146"/>
      <c r="L65" s="147"/>
      <c r="M65" s="185"/>
      <c r="N65" s="185"/>
      <c r="O65" s="147"/>
      <c r="P65" s="148"/>
      <c r="Q65" s="186"/>
      <c r="R65" s="150"/>
      <c r="S65" s="187"/>
      <c r="T65" s="188"/>
    </row>
    <row r="66" spans="2:20" ht="15.75" customHeight="1" x14ac:dyDescent="0.25">
      <c r="B66" s="31"/>
      <c r="C66" s="31"/>
      <c r="D66" s="145"/>
      <c r="E66" s="146"/>
      <c r="F66" s="146"/>
      <c r="G66" s="146"/>
      <c r="H66" s="146"/>
      <c r="I66" s="146"/>
      <c r="J66" s="146"/>
      <c r="K66" s="146"/>
      <c r="L66" s="147"/>
      <c r="M66" s="147"/>
      <c r="N66" s="147"/>
      <c r="O66" s="147"/>
      <c r="P66" s="148"/>
      <c r="Q66" s="149"/>
      <c r="R66" s="150"/>
    </row>
    <row r="67" spans="2:20" ht="15.75" customHeight="1" x14ac:dyDescent="0.25">
      <c r="B67" s="418" t="s">
        <v>586</v>
      </c>
      <c r="C67" s="418"/>
      <c r="D67" s="418"/>
      <c r="E67" s="418"/>
      <c r="F67" s="146"/>
      <c r="G67" s="146"/>
      <c r="H67" s="146"/>
      <c r="I67" s="146"/>
      <c r="J67" s="146"/>
      <c r="K67" s="146"/>
      <c r="L67" s="147"/>
      <c r="M67" s="147"/>
      <c r="N67" s="147"/>
      <c r="O67" s="147"/>
      <c r="P67" s="148"/>
      <c r="Q67" s="149"/>
      <c r="R67" s="150"/>
    </row>
    <row r="68" spans="2:20" ht="28.5" customHeight="1" x14ac:dyDescent="0.25">
      <c r="B68" s="413" t="s">
        <v>753</v>
      </c>
      <c r="C68" s="413"/>
      <c r="D68" s="413"/>
      <c r="E68" s="413"/>
      <c r="F68" s="413"/>
      <c r="G68" s="413"/>
      <c r="H68" s="413"/>
      <c r="I68" s="413"/>
      <c r="J68" s="413"/>
      <c r="K68" s="413"/>
      <c r="L68" s="413"/>
      <c r="M68" s="413"/>
      <c r="N68" s="413"/>
      <c r="O68" s="413"/>
      <c r="P68" s="413"/>
      <c r="Q68" s="413"/>
      <c r="R68" s="413"/>
    </row>
    <row r="69" spans="2:20" ht="135" customHeight="1" x14ac:dyDescent="0.25">
      <c r="B69" s="420" t="s">
        <v>754</v>
      </c>
      <c r="C69" s="421"/>
      <c r="D69" s="421"/>
      <c r="E69" s="421"/>
      <c r="F69" s="421"/>
      <c r="G69" s="421"/>
      <c r="H69" s="421"/>
      <c r="I69" s="421"/>
      <c r="J69" s="421"/>
      <c r="K69" s="421"/>
      <c r="L69" s="421"/>
      <c r="M69" s="421"/>
      <c r="N69" s="421"/>
      <c r="O69" s="421"/>
      <c r="P69" s="421"/>
      <c r="Q69" s="421"/>
      <c r="R69" s="421"/>
    </row>
    <row r="70" spans="2:20" x14ac:dyDescent="0.25">
      <c r="B70" s="182" t="s">
        <v>443</v>
      </c>
    </row>
    <row r="71" spans="2:20" ht="25.5" customHeight="1" x14ac:dyDescent="0.25">
      <c r="B71" s="529" t="s">
        <v>478</v>
      </c>
      <c r="C71" s="529"/>
      <c r="D71" s="529"/>
      <c r="E71" s="529"/>
      <c r="F71" s="529"/>
      <c r="G71" s="529"/>
      <c r="H71" s="529"/>
      <c r="I71" s="529"/>
      <c r="J71" s="529"/>
      <c r="K71" s="529"/>
      <c r="L71" s="529"/>
      <c r="M71" s="529"/>
      <c r="N71" s="529"/>
      <c r="O71" s="529"/>
      <c r="P71" s="529"/>
      <c r="Q71" s="529"/>
      <c r="R71" s="529"/>
    </row>
  </sheetData>
  <sheetProtection algorithmName="SHA-512" hashValue="mPKRML2qAghuBoiL6FZQIVtrup57etJIMIYD/V4at4qvq0qrD1FBQyuECFwdDfxu+J0pYKCiKHzXLe/zELwFXg==" saltValue="/JOlnPCJ30TV46dXvdA03Q==" spinCount="100000" sheet="1" objects="1" scenarios="1" selectLockedCells="1"/>
  <dataConsolidate/>
  <mergeCells count="239">
    <mergeCell ref="Q41:Q43"/>
    <mergeCell ref="P41:P43"/>
    <mergeCell ref="B71:R71"/>
    <mergeCell ref="P11:P13"/>
    <mergeCell ref="Q11:Q13"/>
    <mergeCell ref="R11:R13"/>
    <mergeCell ref="L29:L31"/>
    <mergeCell ref="M29:N31"/>
    <mergeCell ref="O29:O31"/>
    <mergeCell ref="R29:R31"/>
    <mergeCell ref="D14:D16"/>
    <mergeCell ref="B14:C16"/>
    <mergeCell ref="B17:C19"/>
    <mergeCell ref="D17:D19"/>
    <mergeCell ref="E17:E19"/>
    <mergeCell ref="F17:G19"/>
    <mergeCell ref="F14:G16"/>
    <mergeCell ref="H17:I19"/>
    <mergeCell ref="J17:K19"/>
    <mergeCell ref="H14:I16"/>
    <mergeCell ref="J14:K16"/>
    <mergeCell ref="L14:L16"/>
    <mergeCell ref="M14:N16"/>
    <mergeCell ref="O14:O16"/>
    <mergeCell ref="O11:O13"/>
    <mergeCell ref="P14:P16"/>
    <mergeCell ref="Q14:Q16"/>
    <mergeCell ref="P17:P19"/>
    <mergeCell ref="Q17:Q19"/>
    <mergeCell ref="E14:E16"/>
    <mergeCell ref="L17:L19"/>
    <mergeCell ref="M17:N19"/>
    <mergeCell ref="O17:O19"/>
    <mergeCell ref="L20:L22"/>
    <mergeCell ref="B11:C13"/>
    <mergeCell ref="D11:D13"/>
    <mergeCell ref="E11:E13"/>
    <mergeCell ref="F11:G13"/>
    <mergeCell ref="H11:I13"/>
    <mergeCell ref="J11:K13"/>
    <mergeCell ref="L11:L13"/>
    <mergeCell ref="M11:N13"/>
    <mergeCell ref="B20:C22"/>
    <mergeCell ref="D20:D22"/>
    <mergeCell ref="E20:E22"/>
    <mergeCell ref="F20:G22"/>
    <mergeCell ref="H20:I22"/>
    <mergeCell ref="J20:K22"/>
    <mergeCell ref="M20:N22"/>
    <mergeCell ref="B26:C28"/>
    <mergeCell ref="D26:D28"/>
    <mergeCell ref="E26:E28"/>
    <mergeCell ref="F26:G28"/>
    <mergeCell ref="H26:I28"/>
    <mergeCell ref="J26:K28"/>
    <mergeCell ref="L26:L28"/>
    <mergeCell ref="M26:N28"/>
    <mergeCell ref="O26:O28"/>
    <mergeCell ref="T44:T46"/>
    <mergeCell ref="R41:R43"/>
    <mergeCell ref="S41:S43"/>
    <mergeCell ref="T41:T43"/>
    <mergeCell ref="T8:T10"/>
    <mergeCell ref="S29:S31"/>
    <mergeCell ref="T29:T31"/>
    <mergeCell ref="R23:R25"/>
    <mergeCell ref="S23:S25"/>
    <mergeCell ref="T23:T25"/>
    <mergeCell ref="R26:R28"/>
    <mergeCell ref="S26:S28"/>
    <mergeCell ref="T26:T28"/>
    <mergeCell ref="T11:T13"/>
    <mergeCell ref="T20:T22"/>
    <mergeCell ref="R38:R40"/>
    <mergeCell ref="S38:S40"/>
    <mergeCell ref="T38:T40"/>
    <mergeCell ref="S14:S16"/>
    <mergeCell ref="S11:S13"/>
    <mergeCell ref="R17:R19"/>
    <mergeCell ref="S17:S19"/>
    <mergeCell ref="R14:R16"/>
    <mergeCell ref="B8:C10"/>
    <mergeCell ref="B6:C7"/>
    <mergeCell ref="D6:D7"/>
    <mergeCell ref="E6:E7"/>
    <mergeCell ref="F6:G7"/>
    <mergeCell ref="H6:I7"/>
    <mergeCell ref="T56:T58"/>
    <mergeCell ref="S47:S49"/>
    <mergeCell ref="T47:T49"/>
    <mergeCell ref="S50:S52"/>
    <mergeCell ref="T50:T52"/>
    <mergeCell ref="S53:S55"/>
    <mergeCell ref="T53:T55"/>
    <mergeCell ref="Q8:Q10"/>
    <mergeCell ref="R8:R10"/>
    <mergeCell ref="S8:S10"/>
    <mergeCell ref="T17:T19"/>
    <mergeCell ref="T14:T16"/>
    <mergeCell ref="R32:R34"/>
    <mergeCell ref="S32:S34"/>
    <mergeCell ref="T32:T34"/>
    <mergeCell ref="R35:R37"/>
    <mergeCell ref="S35:S37"/>
    <mergeCell ref="T35:T37"/>
    <mergeCell ref="S6:T6"/>
    <mergeCell ref="D8:D10"/>
    <mergeCell ref="E8:E10"/>
    <mergeCell ref="F8:G10"/>
    <mergeCell ref="H8:I10"/>
    <mergeCell ref="J8:K10"/>
    <mergeCell ref="L8:L10"/>
    <mergeCell ref="M8:N10"/>
    <mergeCell ref="J6:K7"/>
    <mergeCell ref="L6:L7"/>
    <mergeCell ref="M6:N7"/>
    <mergeCell ref="O6:O7"/>
    <mergeCell ref="P6:Q7"/>
    <mergeCell ref="R6:R7"/>
    <mergeCell ref="O8:O10"/>
    <mergeCell ref="P8:P10"/>
    <mergeCell ref="O20:O22"/>
    <mergeCell ref="R20:R22"/>
    <mergeCell ref="S20:S22"/>
    <mergeCell ref="L32:L34"/>
    <mergeCell ref="M32:N34"/>
    <mergeCell ref="O32:O34"/>
    <mergeCell ref="B23:C25"/>
    <mergeCell ref="D23:D25"/>
    <mergeCell ref="E23:E25"/>
    <mergeCell ref="F23:G25"/>
    <mergeCell ref="H23:I25"/>
    <mergeCell ref="J23:K25"/>
    <mergeCell ref="L23:L25"/>
    <mergeCell ref="M23:N25"/>
    <mergeCell ref="O23:O25"/>
    <mergeCell ref="B29:C31"/>
    <mergeCell ref="D29:D31"/>
    <mergeCell ref="E29:E31"/>
    <mergeCell ref="F29:G31"/>
    <mergeCell ref="H29:I31"/>
    <mergeCell ref="J29:K31"/>
    <mergeCell ref="B32:C34"/>
    <mergeCell ref="D32:D34"/>
    <mergeCell ref="E32:E34"/>
    <mergeCell ref="F32:G34"/>
    <mergeCell ref="H32:I34"/>
    <mergeCell ref="J32:K34"/>
    <mergeCell ref="L35:L37"/>
    <mergeCell ref="M35:N37"/>
    <mergeCell ref="O35:O37"/>
    <mergeCell ref="B35:C37"/>
    <mergeCell ref="D35:D37"/>
    <mergeCell ref="E35:E37"/>
    <mergeCell ref="F35:G37"/>
    <mergeCell ref="H35:I37"/>
    <mergeCell ref="J35:K37"/>
    <mergeCell ref="B38:C40"/>
    <mergeCell ref="D38:D40"/>
    <mergeCell ref="E38:E40"/>
    <mergeCell ref="F38:G40"/>
    <mergeCell ref="H38:I40"/>
    <mergeCell ref="J38:K40"/>
    <mergeCell ref="B41:C43"/>
    <mergeCell ref="D41:D43"/>
    <mergeCell ref="E41:E43"/>
    <mergeCell ref="F41:G43"/>
    <mergeCell ref="H41:I43"/>
    <mergeCell ref="J41:K43"/>
    <mergeCell ref="L38:L40"/>
    <mergeCell ref="M38:N40"/>
    <mergeCell ref="O38:O40"/>
    <mergeCell ref="B69:R69"/>
    <mergeCell ref="B50:C52"/>
    <mergeCell ref="D50:D52"/>
    <mergeCell ref="E50:E52"/>
    <mergeCell ref="F50:G52"/>
    <mergeCell ref="H50:I52"/>
    <mergeCell ref="J50:K52"/>
    <mergeCell ref="L50:L52"/>
    <mergeCell ref="M50:N52"/>
    <mergeCell ref="O50:O52"/>
    <mergeCell ref="B60:E60"/>
    <mergeCell ref="D61:E62"/>
    <mergeCell ref="H61:H62"/>
    <mergeCell ref="I61:I62"/>
    <mergeCell ref="D63:G63"/>
    <mergeCell ref="D64:E65"/>
    <mergeCell ref="H64:I65"/>
    <mergeCell ref="R50:R52"/>
    <mergeCell ref="R53:R55"/>
    <mergeCell ref="B56:C58"/>
    <mergeCell ref="D56:D58"/>
    <mergeCell ref="E56:E58"/>
    <mergeCell ref="F56:G58"/>
    <mergeCell ref="H56:I58"/>
    <mergeCell ref="S44:S46"/>
    <mergeCell ref="R47:R49"/>
    <mergeCell ref="B68:R68"/>
    <mergeCell ref="D47:D49"/>
    <mergeCell ref="E47:E49"/>
    <mergeCell ref="F47:G49"/>
    <mergeCell ref="H47:I49"/>
    <mergeCell ref="J47:K49"/>
    <mergeCell ref="L47:L49"/>
    <mergeCell ref="B44:C46"/>
    <mergeCell ref="D44:D46"/>
    <mergeCell ref="E44:E46"/>
    <mergeCell ref="F44:G46"/>
    <mergeCell ref="H44:I46"/>
    <mergeCell ref="J44:K46"/>
    <mergeCell ref="S56:S58"/>
    <mergeCell ref="B67:E67"/>
    <mergeCell ref="M47:N49"/>
    <mergeCell ref="O47:O49"/>
    <mergeCell ref="D4:E4"/>
    <mergeCell ref="G4:O4"/>
    <mergeCell ref="J56:K58"/>
    <mergeCell ref="L56:L58"/>
    <mergeCell ref="M56:N58"/>
    <mergeCell ref="O56:O58"/>
    <mergeCell ref="R56:R58"/>
    <mergeCell ref="B53:C55"/>
    <mergeCell ref="D53:D55"/>
    <mergeCell ref="E53:E55"/>
    <mergeCell ref="F53:G55"/>
    <mergeCell ref="H53:I55"/>
    <mergeCell ref="J53:K55"/>
    <mergeCell ref="L53:L55"/>
    <mergeCell ref="M53:N55"/>
    <mergeCell ref="O53:O55"/>
    <mergeCell ref="B47:C49"/>
    <mergeCell ref="L44:L46"/>
    <mergeCell ref="M44:N46"/>
    <mergeCell ref="O44:O46"/>
    <mergeCell ref="R44:R46"/>
    <mergeCell ref="L41:L43"/>
    <mergeCell ref="M41:N43"/>
    <mergeCell ref="O41:O43"/>
  </mergeCells>
  <conditionalFormatting sqref="Q11">
    <cfRule type="expression" dxfId="41" priority="44" stopIfTrue="1">
      <formula>LEN(TRIM(Q11))=0</formula>
    </cfRule>
  </conditionalFormatting>
  <conditionalFormatting sqref="Q14">
    <cfRule type="expression" dxfId="40" priority="97" stopIfTrue="1">
      <formula>LEN(TRIM(Q14))=0</formula>
    </cfRule>
  </conditionalFormatting>
  <conditionalFormatting sqref="Q17">
    <cfRule type="expression" dxfId="39" priority="96" stopIfTrue="1">
      <formula>LEN(TRIM(Q17))=0</formula>
    </cfRule>
  </conditionalFormatting>
  <conditionalFormatting sqref="Q20">
    <cfRule type="expression" dxfId="38" priority="269" stopIfTrue="1">
      <formula>LEN(TRIM(Q20))=0</formula>
    </cfRule>
  </conditionalFormatting>
  <conditionalFormatting sqref="Q23">
    <cfRule type="expression" dxfId="37" priority="61" stopIfTrue="1">
      <formula>LEN(TRIM(Q23))=0</formula>
    </cfRule>
  </conditionalFormatting>
  <conditionalFormatting sqref="Q26">
    <cfRule type="expression" dxfId="36" priority="60" stopIfTrue="1">
      <formula>LEN(TRIM(Q26))=0</formula>
    </cfRule>
  </conditionalFormatting>
  <conditionalFormatting sqref="Q29:Q30">
    <cfRule type="expression" dxfId="35" priority="41" stopIfTrue="1">
      <formula>LEN(TRIM(Q29))=0</formula>
    </cfRule>
  </conditionalFormatting>
  <conditionalFormatting sqref="Q32">
    <cfRule type="expression" dxfId="34" priority="268" stopIfTrue="1">
      <formula>LEN(TRIM(Q32))=0</formula>
    </cfRule>
  </conditionalFormatting>
  <conditionalFormatting sqref="Q35">
    <cfRule type="expression" dxfId="33" priority="267" stopIfTrue="1">
      <formula>LEN(TRIM(Q35))=0</formula>
    </cfRule>
  </conditionalFormatting>
  <conditionalFormatting sqref="Q41">
    <cfRule type="expression" dxfId="32" priority="14" stopIfTrue="1">
      <formula>LEN(TRIM(Q41))=0</formula>
    </cfRule>
  </conditionalFormatting>
  <conditionalFormatting sqref="Q44:Q45">
    <cfRule type="expression" dxfId="31" priority="132" stopIfTrue="1">
      <formula>LEN(TRIM(Q44))=0</formula>
    </cfRule>
  </conditionalFormatting>
  <conditionalFormatting sqref="Q47:Q48">
    <cfRule type="expression" dxfId="30" priority="90" stopIfTrue="1">
      <formula>LEN(TRIM(Q47))=0</formula>
    </cfRule>
  </conditionalFormatting>
  <conditionalFormatting sqref="Q50:Q51">
    <cfRule type="expression" dxfId="29" priority="56" stopIfTrue="1">
      <formula>LEN(TRIM(Q50))=0</formula>
    </cfRule>
  </conditionalFormatting>
  <conditionalFormatting sqref="Q53:Q54">
    <cfRule type="expression" dxfId="28" priority="87" stopIfTrue="1">
      <formula>LEN(TRIM(Q53))=0</formula>
    </cfRule>
  </conditionalFormatting>
  <conditionalFormatting sqref="Q56:Q57">
    <cfRule type="expression" dxfId="27" priority="1" stopIfTrue="1">
      <formula>LEN(TRIM(Q56))=0</formula>
    </cfRule>
  </conditionalFormatting>
  <conditionalFormatting sqref="R8:R31 R35:R58">
    <cfRule type="expression" dxfId="26" priority="20" stopIfTrue="1">
      <formula>OR(R8=$F$64,R8=$F$65)</formula>
    </cfRule>
  </conditionalFormatting>
  <conditionalFormatting sqref="S8:S26 S32:S65">
    <cfRule type="notContainsBlanks" dxfId="15" priority="52">
      <formula>LEN(TRIM(S8))&gt;0</formula>
    </cfRule>
    <cfRule type="expression" dxfId="14" priority="53">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conditionalFormatting sqref="S29">
    <cfRule type="notContainsBlanks" dxfId="13" priority="63">
      <formula>LEN(TRIM(S29))&gt;0</formula>
    </cfRule>
    <cfRule type="expression" dxfId="12" priority="64">
      <formula>OR($R29="Unvollständig",$R29="Sollvorgabe nicht erfüllt",$R29="I.O. (Plausibilität unklar)",$R29="Ausnahme (Plausibilität unklar)",$R29="optional - unvollständig",$R29="optional - Sollvorgabe nicht erfüllt",$R29="optional - I.O. (Plausibilität unklar)", $R29="optional - I.O. (Plausibilität unklar)",$R29="optional - Ausnahme (Plausibilität unklar)")</formula>
    </cfRule>
  </conditionalFormatting>
  <dataValidations count="20">
    <dataValidation type="whole" showErrorMessage="1" errorTitle="Eingabefehler" error="1. Tabellenblatt Basisdaten muss vollständig ausgefüllt sein._x000a_2. Zähler muss eine positive ganze Zahl sein._x000a_3. Zähler kann nicht größer als Nenner sein." sqref="Q44 Q32" xr:uid="{00000000-0002-0000-0700-000000000000}">
      <formula1>0</formula1>
      <formula2>IF(Q33="",5000,Q33)</formula2>
    </dataValidation>
    <dataValidation type="textLength" allowBlank="1" showInputMessage="1" showErrorMessage="1" errorTitle="Zeichenlänge" error="Minimal 30 Zeichen und max. 500 Zeichen." promptTitle="Hinweis" prompt="Wenn die Datenqualität nicht &quot;I.O.&quot; ist, ist der Kennzahlenwert zu begründen." sqref="S8:S10" xr:uid="{00000000-0002-0000-0700-000001000000}">
      <formula1>30</formula1>
      <formula2>500</formula2>
    </dataValidation>
    <dataValidation type="whole" showErrorMessage="1" errorTitle="Eingabefehler" error="1. Tabellenblatt Basisdaten muss vollständig ausgefüllt sein!_x000a_2. Zähler muss eine positive ganze Zahl sein._x000a_3. Zähler kann nicht größer als Nenner sein." sqref="Q35" xr:uid="{00000000-0002-0000-0700-000002000000}">
      <formula1>0</formula1>
      <formula2>IF(Q36="",5000,Q36)</formula2>
    </dataValidation>
    <dataValidation errorStyle="information" allowBlank="1" showInputMessage="1" showErrorMessage="1" errorTitle="Kennzahl" promptTitle="Kennzahl" sqref="D6:D7 B6" xr:uid="{00000000-0002-0000-0700-000003000000}"/>
    <dataValidation type="textLength" allowBlank="1" showInputMessage="1" showErrorMessage="1" errorTitle="Zeichenlänge" error="Minimal 30 Zeichen und max. 500 Zeichen." sqref="T8:T11 S11:S13 S14:T65" xr:uid="{00000000-0002-0000-0700-000004000000}">
      <formula1>30</formula1>
      <formula2>500</formula2>
    </dataValidation>
    <dataValidation type="whole" showErrorMessage="1" errorTitle="Eingabefehler" error="1. Nenner muss eine positive ganze Zahl sein. _x000a_2. Nenner kann nicht kleiner als Zähler sein._x000a_3. Nenner kann nicht größer als Primärfälle mit CLL." sqref="Q45" xr:uid="{00000000-0002-0000-0700-000005000000}">
      <formula1>Q44</formula1>
      <formula2>$U$45</formula2>
    </dataValidation>
    <dataValidation type="whole" allowBlank="1" showInputMessage="1" showErrorMessage="1" errorTitle="Eingabefehler" error="1. Nur positive ganze Zahlen._x000a_2. Maximalwert 10000." sqref="Q8 Q11:Q19 Q41:Q43" xr:uid="{00000000-0002-0000-0700-000006000000}">
      <formula1>0</formula1>
      <formula2>10000</formula2>
    </dataValidation>
    <dataValidation type="whole" showErrorMessage="1" errorTitle="Eingabefehler" error="1. Zähler muss eine positive ganze Zahl sein._x000a_2. Zähler kann nicht größer als Nenner sein." sqref="Q20" xr:uid="{00000000-0002-0000-0700-000007000000}">
      <formula1>0</formula1>
      <formula2>IF(Q21="",5000,Q21)</formula2>
    </dataValidation>
    <dataValidation showErrorMessage="1" errorTitle="Eingabefehler" error="1. Nenner muss eine positive ganze Zahl sein. _x000a_2. Nenner kann nicht kleiner als Zähler sein._x000a_3. Nenner kann nicht größer als Primärfälle sein." sqref="Q21" xr:uid="{00000000-0002-0000-0700-000008000000}"/>
    <dataValidation showInputMessage="1" showErrorMessage="1" errorTitle="Eingabefehler" error="1. Nenner muss eine positive ganze Zahl sein._x000a_2. Nenner kann nicht kleiner als Zähler sein." sqref="Q33" xr:uid="{00000000-0002-0000-0700-000009000000}"/>
    <dataValidation showErrorMessage="1" errorTitle="Eingabefehler" error="1. Nenner muss eine positive ganze Zahl sein. _x000a_2. Nenner kann nicht kleiner als Zähler sein._x000a_3. Nenner kann nicht größer als Zentrumspatienten gesamt sein." sqref="Q39" xr:uid="{00000000-0002-0000-0700-00000A000000}"/>
    <dataValidation type="custom" allowBlank="1" showInputMessage="1" showErrorMessage="1" errorTitle="Eingabefehler" error="1. Nenner muss eine positive ganze Zahl sein._x000a_2. Nenner kann nicht kleiner als Zähler sein." sqref="Q36" xr:uid="{00000000-0002-0000-0700-00000B000000}">
      <formula1>IF(ISNUMBER(Q36),IF(Q36&gt;0,IF(AND(Q36&gt;=Q35,Q36&lt;5001),Q36,FALSE),FALSE),FALSE)</formula1>
    </dataValidation>
    <dataValidation type="whole" showInputMessage="1" showErrorMessage="1" errorTitle="Eingabefehler" error="1. Nenner muss eine positive ganze Zahl sein. _x000a_2. Nenner kann nicht kleiner als Zähler sein._x000a_3. Nenner kann nicht größer sein als Patientenfälle Gesamt." sqref="Q51" xr:uid="{00000000-0002-0000-0700-00000C000000}">
      <formula1>Q50</formula1>
      <formula2>U51</formula2>
    </dataValidation>
    <dataValidation type="whole" allowBlank="1" showInputMessage="1" showErrorMessage="1" errorTitle="Eingabefehler" error="1.Zähler muss eine positive ganze Zahl sein._x000a_2.Zähler kann nicht größer als Nenner sein." sqref="Q23 Q26" xr:uid="{00000000-0002-0000-0700-00000D000000}">
      <formula1>0</formula1>
      <formula2>IF(Q24="",5000,Q24)</formula2>
    </dataValidation>
    <dataValidation type="whole" showInputMessage="1" showErrorMessage="1" errorTitle="Eingabefehler" error="1.Nenner muss eine positive ganze Zahl sein. _x000a_2.Nenner kann nicht kleiner als Zähler sein._x000a_3.Nenner kann nicht größer sein als Anzahl KN 1." sqref="Q27" xr:uid="{00000000-0002-0000-0700-00000E000000}">
      <formula1>$Q$26</formula1>
      <formula2>$Q$8</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Q47 Q29 Q50 Q53 Q56" xr:uid="{00000000-0002-0000-0700-00000F000000}">
      <formula1>0</formula1>
      <formula2>IF(Q30="",5000,Q30)</formula2>
    </dataValidation>
    <dataValidation type="custom" showInputMessage="1" showErrorMessage="1" errorTitle="Eingabefehler" error="1. Nenner muss eine positive ganze Zahl sein. _x000a_2. Nenner kann nicht kleiner als Zähler sein._x000a_3. Nenner kann nicht größer sein als Pat.fälle mit Hämatologischer Neoplasie." sqref="Q48" xr:uid="{00000000-0002-0000-0700-000010000000}">
      <formula1>IF(ISNUMBER(Q48),IF(Q48&gt;0,IF(AND(Q48&gt;=Q47,Q48&lt;=Q8),Q48,FALSE),FALSE),FALSE)</formula1>
    </dataValidation>
    <dataValidation type="whole" showErrorMessage="1" sqref="Q38" xr:uid="{00000000-0002-0000-0700-000011000000}">
      <formula1>0</formula1>
      <formula2>5000</formula2>
    </dataValidation>
    <dataValidation type="whole" showInputMessage="1" showErrorMessage="1" errorTitle="Eingabefehler" error="1. Nenner muss eine positive ganze Zahl sein. _x000a_2. Nenner kann nicht kleiner als Zähler sein._x000a_" sqref="Q57 Q54" xr:uid="{00000000-0002-0000-0700-000012000000}">
      <formula1>Q53</formula1>
      <formula2>10000</formula2>
    </dataValidation>
    <dataValidation type="whole" allowBlank="1" showInputMessage="1" showErrorMessage="1" errorTitle="Eingabefehler" error="1.Nenner muss eine positive ganze Zahl sein. _x000a_2.Nenner kann nicht kleiner als Zähler sein._x000a_3. Nenner kann nicht größer als Pat.fälle mit Akuter Leukämie." sqref="Q30" xr:uid="{00000000-0002-0000-0700-000013000000}">
      <formula1>Q29</formula1>
      <formula2>U30</formula2>
    </dataValidation>
  </dataValidations>
  <pageMargins left="0.25" right="0.25" top="0.75" bottom="0.75" header="0.3" footer="0.3"/>
  <pageSetup paperSize="9" scale="96" fitToHeight="0" orientation="landscape" r:id="rId1"/>
  <headerFooter>
    <oddFooter>&amp;L&amp;"Arial,Standard"&amp;7
&amp;F&amp;C&amp;"Arial,Standard"&amp;7
 © DKG  Alle Rechte vorbehalten&amp;R&amp;"Arial,Standard"&amp;7
&amp;P</oddFooter>
  </headerFooter>
  <rowBreaks count="4" manualBreakCount="4">
    <brk id="19" min="1" max="17" man="1"/>
    <brk id="31" min="1" max="17" man="1"/>
    <brk id="43" min="1" max="17" man="1"/>
    <brk id="55" min="1" max="17" man="1"/>
  </rowBreaks>
  <drawing r:id="rId2"/>
  <legacyDrawing r:id="rId3"/>
  <legacyDrawingHF r:id="rId4"/>
  <extLst>
    <ext xmlns:x14="http://schemas.microsoft.com/office/spreadsheetml/2009/9/main" uri="{78C0D931-6437-407d-A8EE-F0AAD7539E65}">
      <x14:conditionalFormattings>
        <x14:conditionalFormatting xmlns:xm="http://schemas.microsoft.com/office/excel/2006/main">
          <x14:cfRule type="cellIs" priority="21" stopIfTrue="1" operator="equal" id="{99613C5A-33DB-4DE2-986E-0D12747F9472}">
            <xm:f>Berechnung1!$D$5</xm:f>
            <x14:dxf>
              <fill>
                <patternFill>
                  <bgColor rgb="FFCCFFCC"/>
                </patternFill>
              </fill>
            </x14:dxf>
          </x14:cfRule>
          <x14:cfRule type="cellIs" priority="274" stopIfTrue="1" operator="equal" id="{45C24D25-B9D1-4BC0-8289-C0A69EA363E2}">
            <xm:f>Berechnung1!$H$5</xm:f>
            <x14:dxf>
              <fill>
                <patternFill>
                  <bgColor rgb="FFCCFFCC"/>
                </patternFill>
              </fill>
            </x14:dxf>
          </x14:cfRule>
          <x14:cfRule type="cellIs" priority="275" stopIfTrue="1" operator="equal" id="{11D317B7-2BE4-4299-9363-C48F6AAC4408}">
            <xm:f>Berechnung1!$E$5</xm:f>
            <x14:dxf>
              <fill>
                <patternFill>
                  <bgColor rgb="FFFFFF99"/>
                </patternFill>
              </fill>
            </x14:dxf>
          </x14:cfRule>
          <x14:cfRule type="cellIs" priority="276" stopIfTrue="1" operator="equal" id="{83EF8BE2-E7D3-4827-9F02-7FD731F30AA8}">
            <xm:f>Berechnung1!$C$5</xm:f>
            <x14:dxf>
              <fill>
                <patternFill>
                  <bgColor rgb="FF99FF66"/>
                </patternFill>
              </fill>
            </x14:dxf>
          </x14:cfRule>
          <xm:sqref>R8:R31 R35:R58</xm:sqref>
        </x14:conditionalFormatting>
        <x14:conditionalFormatting xmlns:xm="http://schemas.microsoft.com/office/excel/2006/main">
          <x14:cfRule type="cellIs" priority="15" stopIfTrue="1" operator="equal" id="{C6397ED1-8E89-43B9-B34A-835D23F357C6}">
            <xm:f>Berechnung1!$F$5</xm:f>
            <x14:dxf>
              <fill>
                <patternFill>
                  <bgColor rgb="FFFF7C80"/>
                </patternFill>
              </fill>
            </x14:dxf>
          </x14:cfRule>
          <x14:cfRule type="cellIs" priority="16" stopIfTrue="1" operator="equal" id="{B696E4E4-30FF-4A73-BE65-26D2BC4708D4}">
            <xm:f>Berechnung1!$G$5</xm:f>
            <x14:dxf>
              <fill>
                <patternFill>
                  <bgColor rgb="FFFF7C80"/>
                </patternFill>
              </fill>
            </x14:dxf>
          </x14:cfRule>
          <x14:cfRule type="cellIs" priority="17" operator="equal" id="{C70A0A5E-33AD-4B52-9F5C-B854BE08FF78}">
            <xm:f>Berechnung1!$E$5</xm:f>
            <x14:dxf>
              <fill>
                <patternFill>
                  <bgColor rgb="FFFFFF99"/>
                </patternFill>
              </fill>
            </x14:dxf>
          </x14:cfRule>
          <x14:cfRule type="cellIs" priority="18" operator="equal" id="{A9363D85-5EF3-43E5-AA80-09632FDB941C}">
            <xm:f>Berechnung1!$C$5</xm:f>
            <x14:dxf>
              <fill>
                <patternFill>
                  <bgColor rgb="FF99FF66"/>
                </patternFill>
              </fill>
            </x14:dxf>
          </x14:cfRule>
          <x14:cfRule type="cellIs" priority="19" operator="equal" id="{68A12D0E-701B-4902-9F0D-F5273088F27D}">
            <xm:f>Berechnung1!$D$5</xm:f>
            <x14:dxf>
              <fill>
                <patternFill>
                  <bgColor rgb="FFCCFFCC"/>
                </patternFill>
              </fill>
            </x14:dxf>
          </x14:cfRule>
          <x14:cfRule type="cellIs" priority="31" operator="equal" id="{A9F63A2E-6F63-4A19-A2B2-2F258B283CF8}">
            <xm:f>Berechnung1!$H$5</xm:f>
            <x14:dxf>
              <fill>
                <patternFill>
                  <bgColor rgb="FFCCFFCC"/>
                </patternFill>
              </fill>
            </x14:dxf>
          </x14:cfRule>
          <xm:sqref>R32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7"/>
  <dimension ref="A1:K28"/>
  <sheetViews>
    <sheetView showGridLines="0" zoomScaleNormal="100" workbookViewId="0">
      <selection activeCell="B1" sqref="B1"/>
    </sheetView>
  </sheetViews>
  <sheetFormatPr defaultColWidth="9.140625" defaultRowHeight="12.75" x14ac:dyDescent="0.25"/>
  <cols>
    <col min="1" max="1" width="23.7109375" style="4" customWidth="1"/>
    <col min="2" max="4" width="20.7109375" style="4" customWidth="1"/>
    <col min="5" max="5" width="9.7109375" style="4" customWidth="1"/>
    <col min="6" max="6" width="39.140625" style="4" customWidth="1"/>
    <col min="7" max="7" width="46.85546875" style="4" customWidth="1"/>
    <col min="8" max="8" width="12" style="4" customWidth="1"/>
    <col min="9" max="9" width="23" style="4" customWidth="1"/>
    <col min="10" max="10" width="23.140625" style="4" customWidth="1"/>
    <col min="11" max="11" width="25.7109375" style="4" customWidth="1"/>
    <col min="12" max="16384" width="9.140625" style="4"/>
  </cols>
  <sheetData>
    <row r="1" spans="1:11" x14ac:dyDescent="0.25">
      <c r="A1" s="56" t="s">
        <v>67</v>
      </c>
      <c r="B1" s="282">
        <v>249</v>
      </c>
    </row>
    <row r="2" spans="1:11" x14ac:dyDescent="0.25">
      <c r="A2" s="56" t="s">
        <v>1</v>
      </c>
      <c r="B2" s="57" t="str">
        <f>IF(Basisdaten!C6=0,"",Basisdaten!C6)</f>
        <v/>
      </c>
      <c r="I2" s="14"/>
    </row>
    <row r="3" spans="1:11" x14ac:dyDescent="0.25">
      <c r="A3" s="56" t="s">
        <v>9</v>
      </c>
      <c r="B3" s="58" t="str">
        <f>IF(Basisdaten!G12=0,"",Basisdaten!G12)</f>
        <v/>
      </c>
    </row>
    <row r="5" spans="1:11" x14ac:dyDescent="0.25">
      <c r="A5" s="59" t="s">
        <v>68</v>
      </c>
      <c r="B5" s="57"/>
    </row>
    <row r="6" spans="1:11" x14ac:dyDescent="0.25">
      <c r="A6" s="59" t="s">
        <v>69</v>
      </c>
      <c r="B6" s="57"/>
    </row>
    <row r="7" spans="1:11" x14ac:dyDescent="0.25">
      <c r="A7" s="59" t="s">
        <v>70</v>
      </c>
      <c r="B7" s="57"/>
    </row>
    <row r="8" spans="1:11" x14ac:dyDescent="0.25">
      <c r="A8" s="59" t="s">
        <v>71</v>
      </c>
      <c r="B8" s="57"/>
    </row>
    <row r="9" spans="1:11" x14ac:dyDescent="0.25">
      <c r="A9" s="59" t="s">
        <v>72</v>
      </c>
      <c r="B9" s="57"/>
    </row>
    <row r="11" spans="1:11" x14ac:dyDescent="0.25">
      <c r="A11" s="60" t="s">
        <v>73</v>
      </c>
      <c r="B11" s="60" t="s">
        <v>74</v>
      </c>
      <c r="C11" s="60" t="s">
        <v>31</v>
      </c>
      <c r="D11" s="60" t="s">
        <v>75</v>
      </c>
      <c r="E11" s="60" t="s">
        <v>76</v>
      </c>
      <c r="F11" s="60" t="s">
        <v>77</v>
      </c>
      <c r="G11" s="60" t="s">
        <v>78</v>
      </c>
      <c r="H11" s="60" t="s">
        <v>79</v>
      </c>
      <c r="I11" s="60" t="s">
        <v>80</v>
      </c>
      <c r="J11" s="60" t="s">
        <v>81</v>
      </c>
      <c r="K11" s="60" t="s">
        <v>82</v>
      </c>
    </row>
    <row r="12" spans="1:11" x14ac:dyDescent="0.25">
      <c r="A12" s="61">
        <v>1</v>
      </c>
      <c r="B12" s="62" t="str">
        <f>IF('Kennzahlenbogen_(KB)'!Q8= 0,"n.d.",'Kennzahlenbogen_(KB)'!Q8)</f>
        <v>n.d.</v>
      </c>
      <c r="C12" s="63"/>
      <c r="D12" s="64"/>
      <c r="E12" s="62">
        <f>Berechnung1!N27</f>
        <v>1</v>
      </c>
      <c r="F12" s="57" t="str">
        <f>IF('Kennzahlenbogen_(KB)'!S8= "", "",'Kennzahlenbogen_(KB)'!S8)</f>
        <v/>
      </c>
      <c r="G12" s="57" t="str">
        <f>IF('Kennzahlenbogen_(KB)'!T8= "", "",'Kennzahlenbogen_(KB)'!T8)</f>
        <v/>
      </c>
      <c r="H12" s="62">
        <f>Berechnung1!O27</f>
        <v>0</v>
      </c>
      <c r="I12" s="57"/>
      <c r="J12" s="57"/>
      <c r="K12" s="57"/>
    </row>
    <row r="13" spans="1:11" x14ac:dyDescent="0.25">
      <c r="A13" s="61">
        <v>2</v>
      </c>
      <c r="B13" s="62">
        <f>IF('Kennzahlenbogen_(KB)'!Q11= 0,0,'Kennzahlenbogen_(KB)'!Q11)</f>
        <v>0</v>
      </c>
      <c r="C13" s="63"/>
      <c r="D13" s="64"/>
      <c r="E13" s="62">
        <f>Berechnung1!N30</f>
        <v>1</v>
      </c>
      <c r="F13" s="57" t="str">
        <f>IF('Kennzahlenbogen_(KB)'!S11= "", "",'Kennzahlenbogen_(KB)'!S11)</f>
        <v/>
      </c>
      <c r="G13" s="57" t="str">
        <f>IF('Kennzahlenbogen_(KB)'!T11= "", "",'Kennzahlenbogen_(KB)'!T11)</f>
        <v/>
      </c>
      <c r="H13" s="62">
        <f>Berechnung1!O30</f>
        <v>0</v>
      </c>
      <c r="I13" s="57"/>
      <c r="J13" s="57"/>
      <c r="K13" s="57"/>
    </row>
    <row r="14" spans="1:11" x14ac:dyDescent="0.25">
      <c r="A14" s="61">
        <v>3</v>
      </c>
      <c r="B14" s="183" t="str">
        <f>IF('Kennzahlenbogen_(KB)'!Q14= 0,"n.d.",'Kennzahlenbogen_(KB)'!Q14)</f>
        <v>n.d.</v>
      </c>
      <c r="C14" s="63"/>
      <c r="D14" s="64"/>
      <c r="E14" s="62">
        <f>Berechnung1!N33</f>
        <v>1</v>
      </c>
      <c r="F14" s="57" t="str">
        <f>IF('Kennzahlenbogen_(KB)'!S14= "", "",'Kennzahlenbogen_(KB)'!S14)</f>
        <v/>
      </c>
      <c r="G14" s="57" t="str">
        <f>IF('Kennzahlenbogen_(KB)'!T14= "", "",'Kennzahlenbogen_(KB)'!T14)</f>
        <v/>
      </c>
      <c r="H14" s="62">
        <f>Berechnung1!O33</f>
        <v>0</v>
      </c>
      <c r="I14" s="57"/>
      <c r="J14" s="57"/>
      <c r="K14" s="57"/>
    </row>
    <row r="15" spans="1:11" x14ac:dyDescent="0.25">
      <c r="A15" s="61">
        <v>4</v>
      </c>
      <c r="B15" s="183" t="str">
        <f>IF('Kennzahlenbogen_(KB)'!Q17= 0,"n.d.",'Kennzahlenbogen_(KB)'!Q17)</f>
        <v>n.d.</v>
      </c>
      <c r="C15" s="63"/>
      <c r="D15" s="64"/>
      <c r="E15" s="62">
        <f>Berechnung1!N36</f>
        <v>1</v>
      </c>
      <c r="F15" s="57" t="str">
        <f>IF('Kennzahlenbogen_(KB)'!S17= "", "",'Kennzahlenbogen_(KB)'!S17)</f>
        <v/>
      </c>
      <c r="G15" s="57" t="str">
        <f>IF('Kennzahlenbogen_(KB)'!T17= "", "",'Kennzahlenbogen_(KB)'!T17)</f>
        <v/>
      </c>
      <c r="H15" s="62">
        <f>Berechnung1!O36</f>
        <v>0</v>
      </c>
      <c r="I15" s="57"/>
      <c r="J15" s="57"/>
      <c r="K15" s="57"/>
    </row>
    <row r="16" spans="1:11" x14ac:dyDescent="0.25">
      <c r="A16" s="61" t="s">
        <v>448</v>
      </c>
      <c r="B16" s="62" t="str">
        <f>IF('Kennzahlenbogen_(KB)'!Q20= "", "",'Kennzahlenbogen_(KB)'!Q20)</f>
        <v/>
      </c>
      <c r="C16" s="62">
        <f>IF('Kennzahlenbogen_(KB)'!Q21="","",'Kennzahlenbogen_(KB)'!Q21)</f>
        <v>0</v>
      </c>
      <c r="D16" s="65" t="str">
        <f>IF('Kennzahlenbogen_(KB)'!Q22="n.d.","n.d.",IF('Kennzahlenbogen_(KB)'!Q22="","n.d.",'Kennzahlenbogen_(KB)'!Q22*100))</f>
        <v>n.d.</v>
      </c>
      <c r="E16" s="62">
        <f>Berechnung1!N39</f>
        <v>1</v>
      </c>
      <c r="F16" s="57" t="str">
        <f>IF('Kennzahlenbogen_(KB)'!S20= "", "",'Kennzahlenbogen_(KB)'!S20)</f>
        <v/>
      </c>
      <c r="G16" s="57" t="str">
        <f>IF('Kennzahlenbogen_(KB)'!T20= "", "",'Kennzahlenbogen_(KB)'!T20)</f>
        <v/>
      </c>
      <c r="H16" s="62">
        <f>Berechnung1!O39</f>
        <v>0</v>
      </c>
      <c r="I16" s="57"/>
      <c r="J16" s="57"/>
      <c r="K16" s="57"/>
    </row>
    <row r="17" spans="1:11" x14ac:dyDescent="0.25">
      <c r="A17" s="61" t="s">
        <v>449</v>
      </c>
      <c r="B17" s="62" t="str">
        <f>IF('Kennzahlenbogen_(KB)'!Q23= "", "",'Kennzahlenbogen_(KB)'!Q23)</f>
        <v/>
      </c>
      <c r="C17" s="62">
        <f>IF('Kennzahlenbogen_(KB)'!Q24="","",'Kennzahlenbogen_(KB)'!Q24)</f>
        <v>0</v>
      </c>
      <c r="D17" s="180" t="str">
        <f>IF('Kennzahlenbogen_(KB)'!Q25="n.d.","n.d.",IF('Kennzahlenbogen_(KB)'!Q25="","n.d.",'Kennzahlenbogen_(KB)'!Q25*100))</f>
        <v>n.d.</v>
      </c>
      <c r="E17" s="62">
        <f>Berechnung1!N42</f>
        <v>1</v>
      </c>
      <c r="F17" s="57" t="str">
        <f>IF('Kennzahlenbogen_(KB)'!S23= "", "",'Kennzahlenbogen_(KB)'!S23)</f>
        <v/>
      </c>
      <c r="G17" s="57" t="str">
        <f>IF('Kennzahlenbogen_(KB)'!T23= "", "",'Kennzahlenbogen_(KB)'!T23)</f>
        <v/>
      </c>
      <c r="H17" s="62">
        <f>Berechnung1!O42</f>
        <v>0</v>
      </c>
      <c r="I17" s="57"/>
      <c r="J17" s="57"/>
      <c r="K17" s="57"/>
    </row>
    <row r="18" spans="1:11" x14ac:dyDescent="0.25">
      <c r="A18" s="61">
        <v>6</v>
      </c>
      <c r="B18" s="62" t="str">
        <f>IF('Kennzahlenbogen_(KB)'!Q26= "", "",'Kennzahlenbogen_(KB)'!Q26)</f>
        <v/>
      </c>
      <c r="C18" s="62">
        <f>IF('Kennzahlenbogen_(KB)'!Q27="","",'Kennzahlenbogen_(KB)'!Q27)</f>
        <v>0</v>
      </c>
      <c r="D18" s="180" t="str">
        <f>IF('Kennzahlenbogen_(KB)'!Q28="n.d.","n.d.",IF('Kennzahlenbogen_(KB)'!Q28="","n.d.",'Kennzahlenbogen_(KB)'!Q28*100))</f>
        <v>n.d.</v>
      </c>
      <c r="E18" s="62">
        <f>Berechnung1!N45</f>
        <v>1</v>
      </c>
      <c r="F18" s="57" t="str">
        <f>IF('Kennzahlenbogen_(KB)'!S26= "", "",'Kennzahlenbogen_(KB)'!S26)</f>
        <v/>
      </c>
      <c r="G18" s="57" t="str">
        <f>IF('Kennzahlenbogen_(KB)'!T26= "", "",'Kennzahlenbogen_(KB)'!T26)</f>
        <v/>
      </c>
      <c r="H18" s="62">
        <f>Berechnung1!O45</f>
        <v>0</v>
      </c>
      <c r="I18" s="57"/>
      <c r="J18" s="57"/>
      <c r="K18" s="57"/>
    </row>
    <row r="19" spans="1:11" x14ac:dyDescent="0.25">
      <c r="A19" s="61">
        <v>7</v>
      </c>
      <c r="B19" s="62" t="str">
        <f>IF('Kennzahlenbogen_(KB)'!Q29= "", "",'Kennzahlenbogen_(KB)'!Q29)</f>
        <v/>
      </c>
      <c r="C19" s="62" t="str">
        <f>IF('Kennzahlenbogen_(KB)'!Q30="","",'Kennzahlenbogen_(KB)'!Q30)</f>
        <v/>
      </c>
      <c r="D19" s="180" t="str">
        <f>IF('Kennzahlenbogen_(KB)'!Q31="n.d.","n.d.",IF('Kennzahlenbogen_(KB)'!Q31="","n.d.",'Kennzahlenbogen_(KB)'!Q31*100))</f>
        <v>n.d.</v>
      </c>
      <c r="E19" s="62">
        <f>Berechnung1!N48</f>
        <v>1</v>
      </c>
      <c r="F19" s="57" t="str">
        <f>IF('Kennzahlenbogen_(KB)'!S29= "", "",'Kennzahlenbogen_(KB)'!S29)</f>
        <v/>
      </c>
      <c r="G19" s="57" t="str">
        <f>IF('Kennzahlenbogen_(KB)'!T29= "", "",'Kennzahlenbogen_(KB)'!T29)</f>
        <v/>
      </c>
      <c r="H19" s="62">
        <f>Berechnung1!O48</f>
        <v>0</v>
      </c>
      <c r="I19" s="57"/>
      <c r="J19" s="57"/>
      <c r="K19" s="57"/>
    </row>
    <row r="20" spans="1:11" x14ac:dyDescent="0.25">
      <c r="A20" s="61">
        <v>8</v>
      </c>
      <c r="B20" s="62" t="str">
        <f>IF('Kennzahlenbogen_(KB)'!Q32= "", "",'Kennzahlenbogen_(KB)'!Q32)</f>
        <v/>
      </c>
      <c r="C20" s="62">
        <f>IF('Kennzahlenbogen_(KB)'!Q33="","",'Kennzahlenbogen_(KB)'!Q33)</f>
        <v>0</v>
      </c>
      <c r="D20" s="65" t="str">
        <f>IF('Kennzahlenbogen_(KB)'!Q34="n.d.","n.d.",'Kennzahlenbogen_(KB)'!Q34*100)</f>
        <v>n.d.</v>
      </c>
      <c r="E20" s="62">
        <f>Berechnung1!N51</f>
        <v>1</v>
      </c>
      <c r="F20" s="57" t="str">
        <f>IF('Kennzahlenbogen_(KB)'!S32= "", "",'Kennzahlenbogen_(KB)'!S32)</f>
        <v/>
      </c>
      <c r="G20" s="57" t="str">
        <f>IF('Kennzahlenbogen_(KB)'!T32= "", "",'Kennzahlenbogen_(KB)'!T32)</f>
        <v/>
      </c>
      <c r="H20" s="62">
        <f>Berechnung1!O51</f>
        <v>0</v>
      </c>
      <c r="I20" s="57"/>
      <c r="J20" s="57"/>
      <c r="K20" s="57"/>
    </row>
    <row r="21" spans="1:11" x14ac:dyDescent="0.25">
      <c r="A21" s="61">
        <v>9</v>
      </c>
      <c r="B21" s="62" t="str">
        <f>IF('Kennzahlenbogen_(KB)'!Q35= "", "",'Kennzahlenbogen_(KB)'!Q35)</f>
        <v/>
      </c>
      <c r="C21" s="62">
        <f>IF('Kennzahlenbogen_(KB)'!Q36="","",'Kennzahlenbogen_(KB)'!Q36)</f>
        <v>0</v>
      </c>
      <c r="D21" s="65" t="str">
        <f>IF('Kennzahlenbogen_(KB)'!Q37="n.d.","n.d.",'Kennzahlenbogen_(KB)'!Q37*100)</f>
        <v>n.d.</v>
      </c>
      <c r="E21" s="62">
        <f>Berechnung1!N54</f>
        <v>1</v>
      </c>
      <c r="F21" s="57" t="str">
        <f>IF('Kennzahlenbogen_(KB)'!S35= "", "",'Kennzahlenbogen_(KB)'!S35)</f>
        <v/>
      </c>
      <c r="G21" s="57" t="str">
        <f>IF('Kennzahlenbogen_(KB)'!T35= "", "",'Kennzahlenbogen_(KB)'!T35)</f>
        <v/>
      </c>
      <c r="H21" s="62">
        <f>Berechnung1!O54</f>
        <v>0</v>
      </c>
      <c r="I21" s="57"/>
      <c r="J21" s="57"/>
      <c r="K21" s="57"/>
    </row>
    <row r="22" spans="1:11" x14ac:dyDescent="0.25">
      <c r="A22" s="61">
        <v>10</v>
      </c>
      <c r="B22" s="62">
        <f>IF('Kennzahlenbogen_(KB)'!Q38= "", "",'Kennzahlenbogen_(KB)'!Q38)</f>
        <v>0</v>
      </c>
      <c r="C22" s="62">
        <f>IF('Kennzahlenbogen_(KB)'!Q39="","",'Kennzahlenbogen_(KB)'!Q39)</f>
        <v>0</v>
      </c>
      <c r="D22" s="65" t="str">
        <f>IF('Kennzahlenbogen_(KB)'!Q40="n.d.","n.d.",'Kennzahlenbogen_(KB)'!Q40*100)</f>
        <v>n.d.</v>
      </c>
      <c r="E22" s="62">
        <f>Berechnung1!N57</f>
        <v>1</v>
      </c>
      <c r="F22" s="57" t="str">
        <f>IF('Kennzahlenbogen_(KB)'!S38= "", "",'Kennzahlenbogen_(KB)'!S38)</f>
        <v/>
      </c>
      <c r="G22" s="57" t="str">
        <f>IF('Kennzahlenbogen_(KB)'!T38= "", "",'Kennzahlenbogen_(KB)'!T38)</f>
        <v/>
      </c>
      <c r="H22" s="62">
        <f>Berechnung1!O57</f>
        <v>0</v>
      </c>
      <c r="I22" s="57"/>
      <c r="J22" s="57"/>
      <c r="K22" s="57"/>
    </row>
    <row r="23" spans="1:11" x14ac:dyDescent="0.25">
      <c r="A23" s="61">
        <v>11</v>
      </c>
      <c r="B23" s="183" t="str">
        <f>IF('Kennzahlenbogen_(KB)'!Q41= 0,"n.d.",'Kennzahlenbogen_(KB)'!Q41)</f>
        <v>n.d.</v>
      </c>
      <c r="C23" s="63"/>
      <c r="D23" s="64"/>
      <c r="E23" s="62">
        <f>Berechnung1!N60</f>
        <v>1</v>
      </c>
      <c r="F23" s="57" t="str">
        <f>IF('Kennzahlenbogen_(KB)'!S41= "", "",'Kennzahlenbogen_(KB)'!S41)</f>
        <v/>
      </c>
      <c r="G23" s="57" t="str">
        <f>IF('Kennzahlenbogen_(KB)'!T41= "", "",'Kennzahlenbogen_(KB)'!T41)</f>
        <v/>
      </c>
      <c r="H23" s="62">
        <f>Berechnung1!O60</f>
        <v>0</v>
      </c>
      <c r="I23" s="57"/>
      <c r="J23" s="57"/>
      <c r="K23" s="57"/>
    </row>
    <row r="24" spans="1:11" x14ac:dyDescent="0.25">
      <c r="A24" s="61">
        <v>12</v>
      </c>
      <c r="B24" s="62" t="str">
        <f>IF('Kennzahlenbogen_(KB)'!Q44= "", "",'Kennzahlenbogen_(KB)'!Q44)</f>
        <v/>
      </c>
      <c r="C24" s="62" t="str">
        <f>IF('Kennzahlenbogen_(KB)'!Q45="","",'Kennzahlenbogen_(KB)'!Q45)</f>
        <v/>
      </c>
      <c r="D24" s="180" t="str">
        <f>IF('Kennzahlenbogen_(KB)'!Q46="n.d.","n.d.",IF('Kennzahlenbogen_(KB)'!Q46="","n.d.",'Kennzahlenbogen_(KB)'!Q46*100))</f>
        <v>n.d.</v>
      </c>
      <c r="E24" s="62">
        <f>Berechnung1!N63</f>
        <v>1</v>
      </c>
      <c r="F24" s="57" t="str">
        <f>IF('Kennzahlenbogen_(KB)'!S44= "", "",'Kennzahlenbogen_(KB)'!S44)</f>
        <v/>
      </c>
      <c r="G24" s="57" t="str">
        <f>IF('Kennzahlenbogen_(KB)'!T44= "", "",'Kennzahlenbogen_(KB)'!T44)</f>
        <v/>
      </c>
      <c r="H24" s="62">
        <f>Berechnung1!O63</f>
        <v>0</v>
      </c>
      <c r="I24" s="57"/>
      <c r="J24" s="57"/>
      <c r="K24" s="57"/>
    </row>
    <row r="25" spans="1:11" x14ac:dyDescent="0.25">
      <c r="A25" s="61">
        <v>13</v>
      </c>
      <c r="B25" s="62" t="str">
        <f>IF('Kennzahlenbogen_(KB)'!Q47= "", "",'Kennzahlenbogen_(KB)'!Q47)</f>
        <v/>
      </c>
      <c r="C25" s="62" t="str">
        <f>IF('Kennzahlenbogen_(KB)'!Q48="","",'Kennzahlenbogen_(KB)'!Q48)</f>
        <v/>
      </c>
      <c r="D25" s="180" t="str">
        <f>IF('Kennzahlenbogen_(KB)'!Q49="n.d.","n.d.",IF('Kennzahlenbogen_(KB)'!Q49="","n.d.",'Kennzahlenbogen_(KB)'!Q49*100))</f>
        <v>n.d.</v>
      </c>
      <c r="E25" s="62">
        <f>Berechnung1!N66</f>
        <v>1</v>
      </c>
      <c r="F25" s="57" t="str">
        <f>IF('Kennzahlenbogen_(KB)'!S47= "", "",'Kennzahlenbogen_(KB)'!S47)</f>
        <v/>
      </c>
      <c r="G25" s="57" t="str">
        <f>IF('Kennzahlenbogen_(KB)'!T47= "", "",'Kennzahlenbogen_(KB)'!T47)</f>
        <v/>
      </c>
      <c r="H25" s="62">
        <f>Berechnung1!O66</f>
        <v>0</v>
      </c>
      <c r="I25" s="57"/>
      <c r="J25" s="57"/>
      <c r="K25" s="57"/>
    </row>
    <row r="26" spans="1:11" x14ac:dyDescent="0.25">
      <c r="A26" s="61">
        <v>14</v>
      </c>
      <c r="B26" s="62" t="str">
        <f>IF('Kennzahlenbogen_(KB)'!Q50= "", "",'Kennzahlenbogen_(KB)'!Q50)</f>
        <v/>
      </c>
      <c r="C26" s="62" t="str">
        <f>IF('Kennzahlenbogen_(KB)'!Q51="","",'Kennzahlenbogen_(KB)'!Q51)</f>
        <v/>
      </c>
      <c r="D26" s="180" t="str">
        <f>IF('Kennzahlenbogen_(KB)'!Q52="n.d.","n.d.",IF('Kennzahlenbogen_(KB)'!Q52="","n.d.",'Kennzahlenbogen_(KB)'!Q52*100))</f>
        <v>n.d.</v>
      </c>
      <c r="E26" s="62">
        <f>Berechnung1!N69</f>
        <v>1</v>
      </c>
      <c r="F26" s="57" t="str">
        <f>IF('Kennzahlenbogen_(KB)'!S50= "", "",'Kennzahlenbogen_(KB)'!S50)</f>
        <v/>
      </c>
      <c r="G26" s="57" t="str">
        <f>IF('Kennzahlenbogen_(KB)'!T50= "", "",'Kennzahlenbogen_(KB)'!T50)</f>
        <v/>
      </c>
      <c r="H26" s="62">
        <f>Berechnung1!O69</f>
        <v>0</v>
      </c>
      <c r="I26" s="57"/>
      <c r="J26" s="57"/>
      <c r="K26" s="57"/>
    </row>
    <row r="27" spans="1:11" x14ac:dyDescent="0.25">
      <c r="A27" s="61">
        <v>15</v>
      </c>
      <c r="B27" s="62" t="str">
        <f>IF('Kennzahlenbogen_(KB)'!Q53= "", "",'Kennzahlenbogen_(KB)'!Q53)</f>
        <v/>
      </c>
      <c r="C27" s="62" t="str">
        <f>IF('Kennzahlenbogen_(KB)'!Q54="","",'Kennzahlenbogen_(KB)'!Q54)</f>
        <v/>
      </c>
      <c r="D27" s="180" t="str">
        <f>IF('Kennzahlenbogen_(KB)'!Q55="n.d.","n.d.",IF('Kennzahlenbogen_(KB)'!Q55="","n.d.",'Kennzahlenbogen_(KB)'!Q55*100))</f>
        <v>n.d.</v>
      </c>
      <c r="E27" s="62">
        <f>Berechnung1!N72</f>
        <v>1</v>
      </c>
      <c r="F27" s="57" t="str">
        <f>IF('Kennzahlenbogen_(KB)'!S53= "", "",'Kennzahlenbogen_(KB)'!S53)</f>
        <v/>
      </c>
      <c r="G27" s="57" t="str">
        <f>IF('Kennzahlenbogen_(KB)'!T53= "", "",'Kennzahlenbogen_(KB)'!T53)</f>
        <v/>
      </c>
      <c r="H27" s="62">
        <f>Berechnung1!O72</f>
        <v>0</v>
      </c>
      <c r="I27" s="57"/>
      <c r="J27" s="57"/>
      <c r="K27" s="57"/>
    </row>
    <row r="28" spans="1:11" x14ac:dyDescent="0.25">
      <c r="A28" s="61">
        <v>16</v>
      </c>
      <c r="B28" s="62" t="str">
        <f>IF('Kennzahlenbogen_(KB)'!Q56= "", "",'Kennzahlenbogen_(KB)'!Q56)</f>
        <v/>
      </c>
      <c r="C28" s="62" t="str">
        <f>IF('Kennzahlenbogen_(KB)'!Q57="","",'Kennzahlenbogen_(KB)'!Q57)</f>
        <v/>
      </c>
      <c r="D28" s="180" t="str">
        <f>IF('Kennzahlenbogen_(KB)'!Q58="n.d.","n.d.",IF('Kennzahlenbogen_(KB)'!Q58="","n.d.",'Kennzahlenbogen_(KB)'!Q58*100))</f>
        <v>n.d.</v>
      </c>
      <c r="E28" s="62">
        <f>Berechnung1!N75</f>
        <v>1</v>
      </c>
      <c r="F28" s="57" t="str">
        <f>IF('Kennzahlenbogen_(KB)'!S56= "", "",'Kennzahlenbogen_(KB)'!S56)</f>
        <v/>
      </c>
      <c r="G28" s="57" t="str">
        <f>IF('Kennzahlenbogen_(KB)'!T56= "", "",'Kennzahlenbogen_(KB)'!T56)</f>
        <v/>
      </c>
      <c r="H28" s="62">
        <f>Berechnung1!O75</f>
        <v>0</v>
      </c>
      <c r="I28" s="57"/>
      <c r="J28" s="57"/>
      <c r="K28" s="57"/>
    </row>
  </sheetData>
  <sheetProtection selectLockedCells="1"/>
  <pageMargins left="0.7" right="0.7" top="0.78740157499999996" bottom="0.78740157499999996" header="0.3" footer="0.3"/>
  <pageSetup paperSize="9" orientation="landscape" r:id="rId1"/>
  <ignoredErrors>
    <ignoredError sqref="I21 E21 H21"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Basisdaten</vt:lpstr>
      <vt:lpstr>Datenquelle</vt:lpstr>
      <vt:lpstr>HilfstabelleB</vt:lpstr>
      <vt:lpstr>HilfstabelleSD</vt:lpstr>
      <vt:lpstr>ICD-Liste</vt:lpstr>
      <vt:lpstr>Studien</vt:lpstr>
      <vt:lpstr>HilfstabelleStudien</vt:lpstr>
      <vt:lpstr>Kennzahlenbogen_(KB)</vt:lpstr>
      <vt:lpstr>HilfstabelleKB</vt:lpstr>
      <vt:lpstr>Berechnung1</vt:lpstr>
      <vt:lpstr>Datendefizite_KB</vt:lpstr>
      <vt:lpstr>Hilfstabelle DatendefKB</vt:lpstr>
      <vt:lpstr>KrebsregisterZusammenarbeit</vt:lpstr>
      <vt:lpstr>Datenquelle!OncoBox</vt:lpstr>
      <vt:lpstr>Basisdaten!Print_Area</vt:lpstr>
      <vt:lpstr>'ICD-Liste'!Print_Area</vt:lpstr>
      <vt:lpstr>'Kennzahlenbogen_(KB)'!Print_Area</vt:lpstr>
      <vt:lpstr>Studien!Print_Area</vt:lpstr>
      <vt:lpstr>Datendefizite_KB!Print_Titles</vt:lpstr>
      <vt:lpstr>'Hilfstabelle DatendefKB'!Print_Titles</vt:lpstr>
      <vt:lpstr>'ICD-Liste'!Print_Titles</vt:lpstr>
      <vt:lpstr>'Kennzahlenbogen_(KB)'!Print_Titles</vt:lpstr>
      <vt:lpstr>Tumordokumentation</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Roxana Rentea</cp:lastModifiedBy>
  <cp:lastPrinted>2025-08-19T11:36:29Z</cp:lastPrinted>
  <dcterms:created xsi:type="dcterms:W3CDTF">2017-07-03T08:13:20Z</dcterms:created>
  <dcterms:modified xsi:type="dcterms:W3CDTF">2025-11-19T07:51:37Z</dcterms:modified>
</cp:coreProperties>
</file>